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92.168.1.9\Kensa\検査部\認証制度\規程及び基準等の説明会\R6.2.1  年度処理\【染谷様へ】年度処理に使用する様式（HP用）\"/>
    </mc:Choice>
  </mc:AlternateContent>
  <xr:revisionPtr revIDLastSave="0" documentId="13_ncr:1_{05359C03-B306-4723-8A2A-B7A32C8114AE}" xr6:coauthVersionLast="47" xr6:coauthVersionMax="47" xr10:uidLastSave="{00000000-0000-0000-0000-000000000000}"/>
  <bookViews>
    <workbookView xWindow="-108" yWindow="-108" windowWidth="23256" windowHeight="12456" xr2:uid="{00000000-000D-0000-FFFF-FFFF00000000}"/>
  </bookViews>
  <sheets>
    <sheet name="令和5年度3月生産分認証料等(ホームページ用様式)" sheetId="1" r:id="rId1"/>
    <sheet name="認証料表" sheetId="2" state="hidden" r:id="rId2"/>
    <sheet name="給水用ドロップダウンリスト"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 r="F53" i="1"/>
  <c r="F51" i="1"/>
  <c r="F41" i="1"/>
  <c r="F42" i="1"/>
  <c r="F43" i="1"/>
  <c r="F44" i="1"/>
  <c r="F45" i="1"/>
  <c r="F46" i="1"/>
  <c r="F47" i="1"/>
  <c r="F48" i="1"/>
  <c r="F49" i="1"/>
  <c r="F40" i="1"/>
  <c r="F33" i="1"/>
  <c r="F34" i="1"/>
  <c r="F35" i="1"/>
  <c r="F36" i="1"/>
  <c r="F37" i="1"/>
  <c r="F38" i="1"/>
  <c r="F26" i="1"/>
  <c r="F27" i="1"/>
  <c r="F28" i="1"/>
  <c r="F29" i="1"/>
  <c r="F30" i="1"/>
  <c r="F25" i="1"/>
  <c r="F16" i="1"/>
  <c r="F17" i="1"/>
  <c r="F18" i="1"/>
  <c r="F19" i="1"/>
  <c r="F20" i="1"/>
  <c r="F21" i="1"/>
  <c r="F22" i="1"/>
  <c r="F23" i="1"/>
  <c r="E53" i="1" l="1"/>
  <c r="E52" i="1"/>
  <c r="G25" i="1" l="1"/>
  <c r="E25" i="1"/>
  <c r="F31" i="1" l="1"/>
  <c r="D51" i="1" l="1"/>
  <c r="D52" i="1"/>
  <c r="D53" i="1"/>
  <c r="G53" i="1"/>
  <c r="D40" i="1"/>
  <c r="D41" i="1"/>
  <c r="E41" i="1"/>
  <c r="G41" i="1"/>
  <c r="D42" i="1"/>
  <c r="E42" i="1"/>
  <c r="G42" i="1"/>
  <c r="D43" i="1"/>
  <c r="E43" i="1"/>
  <c r="G43" i="1"/>
  <c r="D44" i="1"/>
  <c r="E44" i="1"/>
  <c r="G44" i="1"/>
  <c r="D45" i="1"/>
  <c r="E45" i="1"/>
  <c r="G45" i="1"/>
  <c r="D46" i="1"/>
  <c r="E46" i="1" s="1"/>
  <c r="D47" i="1"/>
  <c r="E47" i="1"/>
  <c r="G47" i="1"/>
  <c r="D48" i="1"/>
  <c r="E48" i="1"/>
  <c r="G48" i="1"/>
  <c r="D49" i="1"/>
  <c r="E49" i="1"/>
  <c r="G49" i="1"/>
  <c r="G52" i="1" l="1"/>
  <c r="E51" i="1"/>
  <c r="F50" i="1"/>
  <c r="E40" i="1"/>
  <c r="G46" i="1"/>
  <c r="D32" i="1"/>
  <c r="D33" i="1"/>
  <c r="E33" i="1"/>
  <c r="G33" i="1"/>
  <c r="D34" i="1"/>
  <c r="E34" i="1"/>
  <c r="G34" i="1"/>
  <c r="D35" i="1"/>
  <c r="E35" i="1" s="1"/>
  <c r="D36" i="1"/>
  <c r="E36" i="1"/>
  <c r="G36" i="1"/>
  <c r="D37" i="1"/>
  <c r="E37" i="1"/>
  <c r="G37" i="1"/>
  <c r="D38" i="1"/>
  <c r="E38" i="1"/>
  <c r="G38" i="1"/>
  <c r="E26" i="1"/>
  <c r="G26" i="1"/>
  <c r="E27" i="1"/>
  <c r="G27" i="1"/>
  <c r="E29" i="1"/>
  <c r="G29" i="1"/>
  <c r="E30" i="1"/>
  <c r="G30" i="1"/>
  <c r="E17" i="1"/>
  <c r="G17" i="1"/>
  <c r="E19" i="1"/>
  <c r="G19" i="1"/>
  <c r="E20" i="1"/>
  <c r="G20" i="1"/>
  <c r="E21" i="1"/>
  <c r="G21" i="1"/>
  <c r="E22" i="1"/>
  <c r="G22" i="1"/>
  <c r="E23" i="1"/>
  <c r="G23" i="1"/>
  <c r="D10" i="1"/>
  <c r="F10" i="1" s="1"/>
  <c r="D11" i="1"/>
  <c r="F11" i="1" s="1"/>
  <c r="D12" i="1"/>
  <c r="F12" i="1" s="1"/>
  <c r="D13" i="1"/>
  <c r="F13" i="1" s="1"/>
  <c r="D14" i="1"/>
  <c r="F14" i="1" s="1"/>
  <c r="D15" i="1"/>
  <c r="F15" i="1" s="1"/>
  <c r="D16" i="1"/>
  <c r="E16" i="1" s="1"/>
  <c r="D17" i="1"/>
  <c r="D18" i="1"/>
  <c r="D19" i="1"/>
  <c r="D20" i="1"/>
  <c r="D21" i="1"/>
  <c r="D22" i="1"/>
  <c r="D23" i="1"/>
  <c r="D27" i="1"/>
  <c r="D28" i="1"/>
  <c r="E28" i="1" s="1"/>
  <c r="D29" i="1"/>
  <c r="D30" i="1"/>
  <c r="D26" i="1"/>
  <c r="D25" i="1"/>
  <c r="E31" i="1" l="1"/>
  <c r="F32" i="1"/>
  <c r="F39" i="1" s="1"/>
  <c r="E32" i="1"/>
  <c r="E15" i="1"/>
  <c r="G15" i="1" s="1"/>
  <c r="E14" i="1"/>
  <c r="G14" i="1" s="1"/>
  <c r="E13" i="1"/>
  <c r="G13" i="1" s="1"/>
  <c r="E12" i="1"/>
  <c r="G12" i="1" s="1"/>
  <c r="E11" i="1"/>
  <c r="G11" i="1" s="1"/>
  <c r="F54" i="1"/>
  <c r="G51" i="1"/>
  <c r="G54" i="1" s="1"/>
  <c r="E54" i="1"/>
  <c r="F24" i="1"/>
  <c r="E10" i="1"/>
  <c r="G10" i="1" s="1"/>
  <c r="G40" i="1"/>
  <c r="G50" i="1" s="1"/>
  <c r="E50" i="1"/>
  <c r="E18" i="1"/>
  <c r="G35" i="1"/>
  <c r="G28" i="1"/>
  <c r="G31" i="1" s="1"/>
  <c r="G16" i="1"/>
  <c r="F55" i="1" l="1"/>
  <c r="G32" i="1"/>
  <c r="G39" i="1" s="1"/>
  <c r="E39" i="1"/>
  <c r="E24" i="1"/>
  <c r="G18" i="1"/>
  <c r="G24" i="1" s="1"/>
  <c r="E55" i="1" l="1"/>
  <c r="G55" i="1"/>
</calcChain>
</file>

<file path=xl/sharedStrings.xml><?xml version="1.0" encoding="utf-8"?>
<sst xmlns="http://schemas.openxmlformats.org/spreadsheetml/2006/main" count="118" uniqueCount="82">
  <si>
    <t>税抜金額</t>
    <rPh sb="0" eb="1">
      <t>ゼイ</t>
    </rPh>
    <rPh sb="1" eb="2">
      <t>ヌ</t>
    </rPh>
    <rPh sb="2" eb="4">
      <t>キンガク</t>
    </rPh>
    <phoneticPr fontId="1"/>
  </si>
  <si>
    <t>税込金額</t>
    <rPh sb="0" eb="2">
      <t>ゼイコ</t>
    </rPh>
    <rPh sb="2" eb="4">
      <t>キンガク</t>
    </rPh>
    <phoneticPr fontId="1"/>
  </si>
  <si>
    <t>認証料</t>
    <rPh sb="0" eb="2">
      <t>ニンショウ</t>
    </rPh>
    <rPh sb="2" eb="3">
      <t>リョウ</t>
    </rPh>
    <phoneticPr fontId="1"/>
  </si>
  <si>
    <t>品  　    目    　  名</t>
    <rPh sb="0" eb="1">
      <t>シナ</t>
    </rPh>
    <rPh sb="8" eb="9">
      <t>メ</t>
    </rPh>
    <rPh sb="16" eb="17">
      <t>メイ</t>
    </rPh>
    <phoneticPr fontId="1"/>
  </si>
  <si>
    <t>区　   　分</t>
    <rPh sb="0" eb="1">
      <t>ク</t>
    </rPh>
    <rPh sb="6" eb="7">
      <t>ブン</t>
    </rPh>
    <phoneticPr fontId="1"/>
  </si>
  <si>
    <t>合　　　　　　　　　　　　　　　計</t>
    <rPh sb="0" eb="1">
      <t>ゴウ</t>
    </rPh>
    <rPh sb="16" eb="17">
      <t>ケイ</t>
    </rPh>
    <phoneticPr fontId="1"/>
  </si>
  <si>
    <t>合　　　　　　　　　計</t>
    <rPh sb="0" eb="1">
      <t>ゴウ</t>
    </rPh>
    <rPh sb="10" eb="11">
      <t>ケイ</t>
    </rPh>
    <phoneticPr fontId="1"/>
  </si>
  <si>
    <t>振込予定日</t>
    <rPh sb="0" eb="2">
      <t>フリコミ</t>
    </rPh>
    <rPh sb="2" eb="5">
      <t>ヨテイビ</t>
    </rPh>
    <phoneticPr fontId="1"/>
  </si>
  <si>
    <t>申請者名</t>
    <rPh sb="0" eb="3">
      <t>シンセイシャ</t>
    </rPh>
    <rPh sb="3" eb="4">
      <t>メイ</t>
    </rPh>
    <phoneticPr fontId="1"/>
  </si>
  <si>
    <t>３月分　　　生産数量</t>
    <rPh sb="0" eb="2">
      <t>サンガツ</t>
    </rPh>
    <rPh sb="2" eb="3">
      <t>ブン</t>
    </rPh>
    <rPh sb="6" eb="8">
      <t>セイサン</t>
    </rPh>
    <rPh sb="8" eb="10">
      <t>スウリョウ</t>
    </rPh>
    <phoneticPr fontId="1"/>
  </si>
  <si>
    <t>料金　＠</t>
    <rPh sb="0" eb="2">
      <t>リョウキン</t>
    </rPh>
    <phoneticPr fontId="1"/>
  </si>
  <si>
    <t>証票料</t>
    <rPh sb="0" eb="2">
      <t>ショウヒョウ</t>
    </rPh>
    <rPh sb="2" eb="3">
      <t>リョウ</t>
    </rPh>
    <phoneticPr fontId="1"/>
  </si>
  <si>
    <t>給水マーク　　　支給料</t>
    <rPh sb="0" eb="2">
      <t>キュウスイ</t>
    </rPh>
    <rPh sb="8" eb="10">
      <t>シキュウ</t>
    </rPh>
    <rPh sb="10" eb="11">
      <t>リョウ</t>
    </rPh>
    <phoneticPr fontId="1"/>
  </si>
  <si>
    <t>お問合せ先</t>
    <rPh sb="1" eb="3">
      <t>トイアワ</t>
    </rPh>
    <rPh sb="4" eb="5">
      <t>サキ</t>
    </rPh>
    <phoneticPr fontId="1"/>
  </si>
  <si>
    <t>ＴＥＬ ０４６７－４５－６３１３</t>
    <phoneticPr fontId="1"/>
  </si>
  <si>
    <t>連絡欄</t>
    <rPh sb="0" eb="2">
      <t>レンラク</t>
    </rPh>
    <rPh sb="2" eb="3">
      <t>ラン</t>
    </rPh>
    <phoneticPr fontId="1"/>
  </si>
  <si>
    <t>振込金額</t>
    <rPh sb="0" eb="2">
      <t>フリコミ</t>
    </rPh>
    <rPh sb="2" eb="4">
      <t>キンガク</t>
    </rPh>
    <phoneticPr fontId="1"/>
  </si>
  <si>
    <t>※振込金額に３月生産分以外の型式検査料等が含まれる場合は、連絡欄でお知らせください。</t>
    <rPh sb="1" eb="3">
      <t>フリコミ</t>
    </rPh>
    <rPh sb="3" eb="5">
      <t>キンガク</t>
    </rPh>
    <rPh sb="7" eb="8">
      <t>ツキ</t>
    </rPh>
    <rPh sb="8" eb="10">
      <t>セイサン</t>
    </rPh>
    <rPh sb="10" eb="11">
      <t>ブン</t>
    </rPh>
    <rPh sb="11" eb="13">
      <t>イガイ</t>
    </rPh>
    <rPh sb="14" eb="16">
      <t>カタシキ</t>
    </rPh>
    <rPh sb="16" eb="18">
      <t>ケンサ</t>
    </rPh>
    <rPh sb="18" eb="19">
      <t>リョウ</t>
    </rPh>
    <rPh sb="19" eb="20">
      <t>トウ</t>
    </rPh>
    <rPh sb="21" eb="22">
      <t>フク</t>
    </rPh>
    <rPh sb="25" eb="27">
      <t>バアイ</t>
    </rPh>
    <rPh sb="29" eb="31">
      <t>レンラク</t>
    </rPh>
    <rPh sb="31" eb="32">
      <t>ラン</t>
    </rPh>
    <rPh sb="34" eb="35">
      <t>シ</t>
    </rPh>
    <phoneticPr fontId="1"/>
  </si>
  <si>
    <t>防火性能         認証料</t>
    <rPh sb="0" eb="2">
      <t>ボウカ</t>
    </rPh>
    <rPh sb="2" eb="4">
      <t>セイノウ</t>
    </rPh>
    <rPh sb="13" eb="15">
      <t>ニンショウ</t>
    </rPh>
    <rPh sb="15" eb="16">
      <t>リョウ</t>
    </rPh>
    <phoneticPr fontId="1"/>
  </si>
  <si>
    <t>給水器具         認証料</t>
    <rPh sb="0" eb="2">
      <t>キュウスイ</t>
    </rPh>
    <rPh sb="2" eb="4">
      <t>キグ</t>
    </rPh>
    <rPh sb="13" eb="15">
      <t>ニンショウ</t>
    </rPh>
    <rPh sb="15" eb="16">
      <t>リョウ</t>
    </rPh>
    <phoneticPr fontId="1"/>
  </si>
  <si>
    <t xml:space="preserve">   行数が不足するようでしたら、適宜、行数を増やしてご記入ください。</t>
    <rPh sb="3" eb="5">
      <t>ギョウスウ</t>
    </rPh>
    <rPh sb="6" eb="8">
      <t>フソク</t>
    </rPh>
    <rPh sb="17" eb="19">
      <t>テキギ</t>
    </rPh>
    <rPh sb="20" eb="22">
      <t>ギョウスウ</t>
    </rPh>
    <rPh sb="23" eb="24">
      <t>フ</t>
    </rPh>
    <rPh sb="28" eb="30">
      <t>キニュウ</t>
    </rPh>
    <phoneticPr fontId="2"/>
  </si>
  <si>
    <r>
      <t>お手数をおかけ致しますが、</t>
    </r>
    <r>
      <rPr>
        <b/>
        <sz val="9"/>
        <color indexed="8"/>
        <rFont val="ＭＳ Ｐ明朝"/>
        <family val="1"/>
        <charset val="128"/>
      </rPr>
      <t>３月生産分の認証料等</t>
    </r>
    <r>
      <rPr>
        <sz val="9"/>
        <color indexed="8"/>
        <rFont val="ＭＳ Ｐ明朝"/>
        <family val="1"/>
        <charset val="128"/>
      </rPr>
      <t>と</t>
    </r>
    <r>
      <rPr>
        <b/>
        <sz val="9"/>
        <color indexed="8"/>
        <rFont val="ＭＳ Ｐ明朝"/>
        <family val="1"/>
        <charset val="128"/>
      </rPr>
      <t>振込予定日</t>
    </r>
    <r>
      <rPr>
        <sz val="9"/>
        <color indexed="8"/>
        <rFont val="ＭＳ Ｐ明朝"/>
        <family val="1"/>
        <charset val="128"/>
      </rPr>
      <t>を認証表示報告書と同封でお知らせください。</t>
    </r>
    <rPh sb="1" eb="3">
      <t>テスウ</t>
    </rPh>
    <rPh sb="7" eb="8">
      <t>イタ</t>
    </rPh>
    <rPh sb="13" eb="15">
      <t>サンガツ</t>
    </rPh>
    <rPh sb="15" eb="17">
      <t>セイサン</t>
    </rPh>
    <rPh sb="17" eb="18">
      <t>ブン</t>
    </rPh>
    <rPh sb="19" eb="21">
      <t>ニンショウ</t>
    </rPh>
    <rPh sb="21" eb="22">
      <t>リョウ</t>
    </rPh>
    <rPh sb="22" eb="23">
      <t>トウ</t>
    </rPh>
    <rPh sb="24" eb="26">
      <t>フリコミ</t>
    </rPh>
    <rPh sb="26" eb="29">
      <t>ヨテイビ</t>
    </rPh>
    <rPh sb="38" eb="40">
      <t>ドウフウ</t>
    </rPh>
    <rPh sb="42" eb="43">
      <t>シ</t>
    </rPh>
    <phoneticPr fontId="1"/>
  </si>
  <si>
    <t>－</t>
    <phoneticPr fontId="1"/>
  </si>
  <si>
    <t>※４月の申請時にご提出して頂く、納入書の記入数量及び記入金額と同数量及び同金額になるようにご記入ください。</t>
    <rPh sb="1" eb="3">
      <t>シガツ</t>
    </rPh>
    <rPh sb="4" eb="6">
      <t>シンセイ</t>
    </rPh>
    <rPh sb="6" eb="7">
      <t>ジ</t>
    </rPh>
    <rPh sb="9" eb="11">
      <t>テイシュツ</t>
    </rPh>
    <rPh sb="13" eb="14">
      <t>イタダ</t>
    </rPh>
    <rPh sb="16" eb="19">
      <t>ノウニュウショ</t>
    </rPh>
    <rPh sb="20" eb="22">
      <t>キニュウ</t>
    </rPh>
    <rPh sb="22" eb="24">
      <t>スウリョウ</t>
    </rPh>
    <rPh sb="24" eb="25">
      <t>オヨ</t>
    </rPh>
    <rPh sb="26" eb="28">
      <t>キニュウ</t>
    </rPh>
    <rPh sb="28" eb="30">
      <t>キンガク</t>
    </rPh>
    <rPh sb="31" eb="32">
      <t>ドウ</t>
    </rPh>
    <rPh sb="32" eb="34">
      <t>スウリョウ</t>
    </rPh>
    <rPh sb="34" eb="35">
      <t>オヨ</t>
    </rPh>
    <rPh sb="36" eb="37">
      <t>ドウ</t>
    </rPh>
    <rPh sb="37" eb="39">
      <t>キンガク</t>
    </rPh>
    <rPh sb="46" eb="48">
      <t>キニュウ</t>
    </rPh>
    <phoneticPr fontId="1"/>
  </si>
  <si>
    <t>※消費税額は、円未満切捨</t>
    <rPh sb="1" eb="4">
      <t>ショウヒゼイ</t>
    </rPh>
    <rPh sb="4" eb="5">
      <t>ガク</t>
    </rPh>
    <rPh sb="7" eb="8">
      <t>エン</t>
    </rPh>
    <rPh sb="8" eb="10">
      <t>ミマン</t>
    </rPh>
    <rPh sb="10" eb="12">
      <t>キリス</t>
    </rPh>
    <phoneticPr fontId="1"/>
  </si>
  <si>
    <t>石油こんろ</t>
  </si>
  <si>
    <t>自然通気形開放式石油スト－ブ</t>
  </si>
  <si>
    <t>強制通気形開放式石油スト－ブ</t>
  </si>
  <si>
    <t>温風暖房機</t>
  </si>
  <si>
    <t>エアコン暖房用石油熱源機</t>
  </si>
  <si>
    <t>加熱機能付半密閉式石油スト－ブ</t>
  </si>
  <si>
    <t>加熱機能付密閉式石油スト－ブ</t>
  </si>
  <si>
    <t>半密閉式ペレットストーブ</t>
  </si>
  <si>
    <t>密閉式ペレットストーブ</t>
  </si>
  <si>
    <t>加熱機能付密閉式ペレットストーブ</t>
  </si>
  <si>
    <t>石油ふろがま</t>
  </si>
  <si>
    <t>油だき温水ボイラ</t>
  </si>
  <si>
    <t>石油小形給湯機</t>
  </si>
  <si>
    <t>石油給湯機付ふろがま</t>
  </si>
  <si>
    <t>油（薪・石炭）だき温水ボイラ</t>
  </si>
  <si>
    <t>薪・油だきふろがま</t>
  </si>
  <si>
    <t>高圧力型油だき温水ボイラ</t>
  </si>
  <si>
    <t>高圧力型石油小形給湯機</t>
  </si>
  <si>
    <t>高圧力型石油給湯機付ふろがま</t>
  </si>
  <si>
    <t>半密閉式石油スト－ブ（床暖房無）</t>
    <phoneticPr fontId="21"/>
  </si>
  <si>
    <t>密閉式石油スト－ブ（床暖房無）</t>
    <phoneticPr fontId="21"/>
  </si>
  <si>
    <t>半密閉式石油スト－ブ（床暖房付）</t>
    <rPh sb="14" eb="15">
      <t>ツキ</t>
    </rPh>
    <phoneticPr fontId="21"/>
  </si>
  <si>
    <t>自然対流強制通気形開放式石油ストーブ</t>
    <phoneticPr fontId="21"/>
  </si>
  <si>
    <t>石油小形給湯機（ふろがま・暖房機能付）</t>
    <phoneticPr fontId="21"/>
  </si>
  <si>
    <t>電気ストーブﾞ又は電気温風機付強制通気形開放式石油スト－ブ</t>
    <phoneticPr fontId="21"/>
  </si>
  <si>
    <t>密閉式石油スト－ブ（床暖房付）</t>
    <rPh sb="13" eb="14">
      <t>ツキ</t>
    </rPh>
    <phoneticPr fontId="21"/>
  </si>
  <si>
    <t>石油燃焼機器用しん</t>
  </si>
  <si>
    <t>石油燃焼機器用油量調節器</t>
  </si>
  <si>
    <t>石油燃焼機器用ゴム製送油管</t>
  </si>
  <si>
    <t>石油燃焼機器用銅製送油管</t>
  </si>
  <si>
    <t>石油燃焼機器用灯油供給器</t>
  </si>
  <si>
    <t>燃焼機器用排気筒</t>
  </si>
  <si>
    <t>石油燃焼機器用注油ポンプ（手動式）</t>
    <rPh sb="13" eb="16">
      <t>シュドウシキ</t>
    </rPh>
    <phoneticPr fontId="21"/>
  </si>
  <si>
    <t>石油燃焼機器用注油ポンプ（電池式）</t>
    <rPh sb="13" eb="15">
      <t>デンチ</t>
    </rPh>
    <rPh sb="15" eb="16">
      <t>シキ</t>
    </rPh>
    <phoneticPr fontId="21"/>
  </si>
  <si>
    <t>石油燃焼機器用電磁ポンプ付定油面式油量調節器</t>
    <phoneticPr fontId="21"/>
  </si>
  <si>
    <t>石油燃焼機器用油タンク（40L以下）</t>
    <rPh sb="15" eb="17">
      <t>イカ</t>
    </rPh>
    <phoneticPr fontId="21"/>
  </si>
  <si>
    <t>石油燃焼機器用油タンク（40L超）</t>
    <rPh sb="15" eb="16">
      <t>チョウ</t>
    </rPh>
    <phoneticPr fontId="21"/>
  </si>
  <si>
    <t>燃焼機器用給排気筒（標準部材）</t>
    <rPh sb="10" eb="12">
      <t>ヒョウジュン</t>
    </rPh>
    <rPh sb="12" eb="14">
      <t>ブザイ</t>
    </rPh>
    <phoneticPr fontId="21"/>
  </si>
  <si>
    <t>燃焼機器用給排気筒（延長部材）</t>
    <rPh sb="10" eb="12">
      <t>エンチョウ</t>
    </rPh>
    <rPh sb="12" eb="14">
      <t>ブザイ</t>
    </rPh>
    <phoneticPr fontId="21"/>
  </si>
  <si>
    <t>電気温水器</t>
  </si>
  <si>
    <t>ＣＯ2ヒートポンプ式給湯機</t>
  </si>
  <si>
    <t>ミストシャワー</t>
  </si>
  <si>
    <t>焼却貯湯タンク</t>
  </si>
  <si>
    <t>ソーラー接続ユニット</t>
    <rPh sb="4" eb="6">
      <t>セツゾク</t>
    </rPh>
    <phoneticPr fontId="1"/>
  </si>
  <si>
    <t>ナノミストサウナ</t>
    <phoneticPr fontId="1"/>
  </si>
  <si>
    <t>蓄熱タンク</t>
    <rPh sb="0" eb="2">
      <t>チクネツ</t>
    </rPh>
    <phoneticPr fontId="1"/>
  </si>
  <si>
    <t>車載用石油給湯器</t>
    <rPh sb="0" eb="3">
      <t>シャサイヨウ</t>
    </rPh>
    <rPh sb="3" eb="5">
      <t>セキユ</t>
    </rPh>
    <rPh sb="5" eb="8">
      <t>キュウトウキ</t>
    </rPh>
    <phoneticPr fontId="1"/>
  </si>
  <si>
    <t>多機能加湿装置</t>
    <rPh sb="0" eb="3">
      <t>タキノウ</t>
    </rPh>
    <rPh sb="3" eb="5">
      <t>カシツ</t>
    </rPh>
    <rPh sb="5" eb="7">
      <t>ソウチ</t>
    </rPh>
    <phoneticPr fontId="1"/>
  </si>
  <si>
    <t>R32冷媒家庭用ﾋｰﾄﾎﾟﾝﾌﾟ給湯機</t>
    <rPh sb="3" eb="5">
      <t>レイバイ</t>
    </rPh>
    <rPh sb="5" eb="8">
      <t>カテイヨウ</t>
    </rPh>
    <rPh sb="16" eb="18">
      <t>キュウトウ</t>
    </rPh>
    <rPh sb="18" eb="19">
      <t>キ</t>
    </rPh>
    <phoneticPr fontId="1"/>
  </si>
  <si>
    <t>小型ボイラー</t>
  </si>
  <si>
    <t>ソーラーシステム</t>
  </si>
  <si>
    <t>シャワーシステム</t>
    <phoneticPr fontId="1"/>
  </si>
  <si>
    <t>地中熱ヒートポンプシステム給湯機</t>
    <rPh sb="0" eb="3">
      <t>チチュウネツ</t>
    </rPh>
    <rPh sb="13" eb="15">
      <t>キュウトウ</t>
    </rPh>
    <rPh sb="15" eb="16">
      <t>キ</t>
    </rPh>
    <phoneticPr fontId="21"/>
  </si>
  <si>
    <r>
      <t xml:space="preserve">消費税額
</t>
    </r>
    <r>
      <rPr>
        <sz val="8"/>
        <color indexed="8"/>
        <rFont val="ＭＳ Ｐゴシック"/>
        <family val="3"/>
        <charset val="128"/>
      </rPr>
      <t>(10％)</t>
    </r>
    <rPh sb="0" eb="3">
      <t>ショウヒゼイ</t>
    </rPh>
    <rPh sb="3" eb="4">
      <t>ガク</t>
    </rPh>
    <phoneticPr fontId="1"/>
  </si>
  <si>
    <t>経理グループ  阪口</t>
    <rPh sb="0" eb="2">
      <t>ケイリ</t>
    </rPh>
    <rPh sb="8" eb="10">
      <t>サカグチ</t>
    </rPh>
    <phoneticPr fontId="1"/>
  </si>
  <si>
    <t>密閉式石油スト－ブ</t>
    <phoneticPr fontId="21"/>
  </si>
  <si>
    <t>令和5年度３月生産分認証料等</t>
    <rPh sb="0" eb="1">
      <t>レイ</t>
    </rPh>
    <rPh sb="1" eb="2">
      <t>カズ</t>
    </rPh>
    <rPh sb="3" eb="5">
      <t>ネンド</t>
    </rPh>
    <rPh sb="4" eb="5">
      <t>ド</t>
    </rPh>
    <rPh sb="5" eb="7">
      <t>サンガツ</t>
    </rPh>
    <rPh sb="7" eb="9">
      <t>セイサン</t>
    </rPh>
    <rPh sb="9" eb="10">
      <t>ブン</t>
    </rPh>
    <rPh sb="10" eb="12">
      <t>ニンショウ</t>
    </rPh>
    <rPh sb="12" eb="13">
      <t>リョウ</t>
    </rPh>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</si>
</sst>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0\)"/>
    <numFmt numFmtId="177" formatCode="&quot;¥&quot;#,##0;[Red]&quot;¥&quot;#,##0"/>
    <numFmt numFmtId="178" formatCode="0.0_);\(0.0\)"/>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color indexed="8"/>
      <name val="ＭＳ Ｐ明朝"/>
      <family val="1"/>
      <charset val="128"/>
    </font>
    <font>
      <sz val="9"/>
      <color indexed="8"/>
      <name val="ＭＳ Ｐ明朝"/>
      <family val="1"/>
      <charset val="128"/>
    </font>
    <font>
      <sz val="9"/>
      <name val="ＭＳ 明朝"/>
      <family val="1"/>
      <charset val="128"/>
    </font>
    <font>
      <b/>
      <sz val="9"/>
      <name val="ＭＳ 明朝"/>
      <family val="1"/>
      <charset val="128"/>
    </font>
    <font>
      <sz val="10"/>
      <name val="ＭＳ 明朝"/>
      <family val="1"/>
      <charset val="128"/>
    </font>
    <font>
      <b/>
      <sz val="10"/>
      <name val="ＭＳ 明朝"/>
      <family val="1"/>
      <charset val="128"/>
    </font>
    <font>
      <sz val="8"/>
      <color indexed="8"/>
      <name val="ＭＳ Ｐゴシック"/>
      <family val="3"/>
      <charset val="128"/>
    </font>
    <font>
      <sz val="10"/>
      <color theme="1"/>
      <name val="ＭＳ 明朝"/>
      <family val="1"/>
      <charset val="128"/>
    </font>
    <font>
      <sz val="9"/>
      <color theme="1"/>
      <name val="ＭＳ 明朝"/>
      <family val="1"/>
      <charset val="128"/>
    </font>
    <font>
      <sz val="10"/>
      <color theme="1"/>
      <name val="ＭＳ Ｐゴシック"/>
      <family val="3"/>
      <charset val="128"/>
    </font>
    <font>
      <sz val="9"/>
      <color theme="1"/>
      <name val="ＭＳ Ｐゴシック"/>
      <family val="3"/>
      <charset val="128"/>
    </font>
    <font>
      <sz val="12"/>
      <color theme="1"/>
      <name val="ＭＳ 明朝"/>
      <family val="1"/>
      <charset val="128"/>
    </font>
    <font>
      <b/>
      <sz val="14"/>
      <color theme="1"/>
      <name val="ＭＳ 明朝"/>
      <family val="1"/>
      <charset val="128"/>
    </font>
    <font>
      <sz val="10"/>
      <color theme="1"/>
      <name val="ＭＳ Ｐ明朝"/>
      <family val="1"/>
      <charset val="128"/>
    </font>
    <font>
      <b/>
      <sz val="14"/>
      <color theme="1"/>
      <name val="ＭＳ ゴシック"/>
      <family val="3"/>
      <charset val="128"/>
    </font>
    <font>
      <sz val="12"/>
      <color theme="1"/>
      <name val="ＭＳ Ｐゴシック"/>
      <family val="3"/>
      <charset val="128"/>
    </font>
    <font>
      <sz val="9"/>
      <color theme="1"/>
      <name val="ＭＳ Ｐ明朝"/>
      <family val="1"/>
      <charset val="128"/>
    </font>
    <font>
      <sz val="10.5"/>
      <color theme="1"/>
      <name val="ＭＳ 明朝"/>
      <family val="1"/>
      <charset val="128"/>
    </font>
    <font>
      <sz val="6"/>
      <name val="ＭＳ Ｐゴシック"/>
      <family val="3"/>
      <charset val="128"/>
      <scheme val="minor"/>
    </font>
    <font>
      <sz val="11"/>
      <color indexed="8"/>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82">
    <xf numFmtId="0" fontId="0" fillId="0" borderId="0" xfId="0">
      <alignment vertical="center"/>
    </xf>
    <xf numFmtId="0" fontId="10" fillId="0" borderId="0" xfId="0" applyFont="1">
      <alignment vertical="center"/>
    </xf>
    <xf numFmtId="0" fontId="20" fillId="0" borderId="4" xfId="0" applyFont="1" applyBorder="1" applyAlignment="1">
      <alignment horizontal="right" vertical="center" wrapText="1"/>
    </xf>
    <xf numFmtId="0" fontId="20" fillId="0" borderId="4" xfId="0" applyFont="1" applyBorder="1" applyAlignment="1">
      <alignment horizontal="justify" vertical="center" wrapText="1"/>
    </xf>
    <xf numFmtId="0" fontId="20" fillId="0" borderId="4" xfId="0" applyFont="1" applyBorder="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horizontal="right" vertical="center" wrapText="1"/>
    </xf>
    <xf numFmtId="0" fontId="22" fillId="0" borderId="21" xfId="0" applyFont="1" applyBorder="1" applyAlignment="1">
      <alignment wrapText="1"/>
    </xf>
    <xf numFmtId="0" fontId="22" fillId="0" borderId="21" xfId="0" applyFont="1" applyBorder="1" applyAlignment="1"/>
    <xf numFmtId="178" fontId="5" fillId="0" borderId="19" xfId="0" applyNumberFormat="1" applyFont="1" applyBorder="1">
      <alignment vertical="center"/>
    </xf>
    <xf numFmtId="178" fontId="5" fillId="0" borderId="2" xfId="0" applyNumberFormat="1" applyFont="1" applyBorder="1">
      <alignment vertical="center"/>
    </xf>
    <xf numFmtId="178" fontId="5" fillId="0" borderId="20" xfId="0" applyNumberFormat="1" applyFont="1" applyBorder="1">
      <alignment vertical="center"/>
    </xf>
    <xf numFmtId="178" fontId="5" fillId="0" borderId="4" xfId="0" applyNumberFormat="1" applyFont="1" applyBorder="1" applyAlignment="1">
      <alignment horizontal="center"/>
    </xf>
    <xf numFmtId="178" fontId="7" fillId="0" borderId="4" xfId="0" applyNumberFormat="1" applyFont="1" applyBorder="1" applyAlignment="1">
      <alignment horizontal="center"/>
    </xf>
    <xf numFmtId="0" fontId="13" fillId="0" borderId="9" xfId="0" applyFont="1" applyBorder="1" applyAlignment="1" applyProtection="1">
      <alignment horizontal="distributed" vertical="center"/>
      <protection locked="0"/>
    </xf>
    <xf numFmtId="176" fontId="5" fillId="0" borderId="1" xfId="0" applyNumberFormat="1" applyFont="1" applyBorder="1" applyProtection="1">
      <alignment vertical="center"/>
      <protection locked="0"/>
    </xf>
    <xf numFmtId="0" fontId="13" fillId="0" borderId="7" xfId="0" applyFont="1" applyBorder="1" applyAlignment="1" applyProtection="1">
      <alignment vertical="top"/>
      <protection locked="0"/>
    </xf>
    <xf numFmtId="176" fontId="5" fillId="0" borderId="2" xfId="0" applyNumberFormat="1" applyFont="1" applyBorder="1" applyProtection="1">
      <alignment vertical="center"/>
      <protection locked="0"/>
    </xf>
    <xf numFmtId="176" fontId="5" fillId="0" borderId="3" xfId="0" applyNumberFormat="1" applyFont="1" applyBorder="1" applyProtection="1">
      <alignment vertical="center"/>
      <protection locked="0"/>
    </xf>
    <xf numFmtId="0" fontId="13" fillId="0" borderId="8" xfId="0" applyFont="1" applyBorder="1" applyAlignment="1" applyProtection="1">
      <alignment vertical="top"/>
      <protection locked="0"/>
    </xf>
    <xf numFmtId="0" fontId="13" fillId="0" borderId="5" xfId="0" applyFont="1" applyBorder="1" applyAlignment="1" applyProtection="1">
      <alignment horizontal="center"/>
      <protection locked="0"/>
    </xf>
    <xf numFmtId="176" fontId="5" fillId="0" borderId="4" xfId="0" applyNumberFormat="1" applyFont="1" applyBorder="1" applyAlignment="1" applyProtection="1">
      <alignment horizontal="center"/>
      <protection locked="0"/>
    </xf>
    <xf numFmtId="0" fontId="13" fillId="0" borderId="5" xfId="0" applyFont="1" applyBorder="1" applyAlignment="1" applyProtection="1">
      <alignment horizontal="center" vertical="center"/>
      <protection locked="0"/>
    </xf>
    <xf numFmtId="0" fontId="13" fillId="0" borderId="7" xfId="0" applyFont="1" applyBorder="1" applyAlignment="1" applyProtection="1">
      <alignment horizontal="distributed" vertical="center"/>
      <protection locked="0"/>
    </xf>
    <xf numFmtId="176" fontId="7" fillId="0" borderId="4" xfId="0" applyNumberFormat="1" applyFont="1" applyBorder="1" applyAlignment="1" applyProtection="1">
      <alignment horizont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Protection="1">
      <alignment vertical="center"/>
      <protection locked="0"/>
    </xf>
    <xf numFmtId="0" fontId="13" fillId="0" borderId="1" xfId="0" applyFont="1" applyBorder="1" applyAlignment="1" applyProtection="1">
      <alignment horizontal="distributed" vertical="center"/>
      <protection locked="0"/>
    </xf>
    <xf numFmtId="0" fontId="10" fillId="0" borderId="1" xfId="0" applyFont="1" applyBorder="1" applyAlignment="1" applyProtection="1">
      <alignment horizontal="center" vertical="center"/>
      <protection locked="0"/>
    </xf>
    <xf numFmtId="0" fontId="13" fillId="0" borderId="2" xfId="0" applyFont="1" applyBorder="1" applyAlignment="1" applyProtection="1">
      <alignment horizontal="distributed" vertical="center"/>
      <protection locked="0"/>
    </xf>
    <xf numFmtId="0" fontId="10" fillId="0" borderId="2" xfId="0" applyFont="1" applyBorder="1" applyProtection="1">
      <alignment vertical="center"/>
      <protection locked="0"/>
    </xf>
    <xf numFmtId="0" fontId="13" fillId="0" borderId="6" xfId="0" applyFont="1" applyBorder="1" applyAlignment="1" applyProtection="1">
      <alignment horizontal="distributed" vertical="center"/>
      <protection locked="0"/>
    </xf>
    <xf numFmtId="0" fontId="10" fillId="0" borderId="3" xfId="0" applyFont="1" applyBorder="1" applyProtection="1">
      <alignment vertical="center"/>
      <protection locked="0"/>
    </xf>
    <xf numFmtId="0" fontId="10" fillId="0" borderId="0" xfId="0" applyFont="1" applyProtection="1">
      <alignment vertical="center"/>
      <protection locked="0"/>
    </xf>
    <xf numFmtId="0" fontId="15" fillId="0" borderId="0" xfId="0" applyFont="1" applyAlignment="1" applyProtection="1">
      <alignment horizontal="center" vertical="center"/>
      <protection locked="0"/>
    </xf>
    <xf numFmtId="0" fontId="14" fillId="0" borderId="0" xfId="0" applyFont="1" applyAlignment="1" applyProtection="1">
      <alignment horizontal="distributed" vertical="center"/>
      <protection locked="0"/>
    </xf>
    <xf numFmtId="0" fontId="14" fillId="0" borderId="0" xfId="0" applyFont="1" applyAlignment="1" applyProtection="1">
      <alignment horizontal="left" vertical="center"/>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horizontal="distributed" vertical="center" wrapText="1"/>
      <protection locked="0"/>
    </xf>
    <xf numFmtId="0" fontId="12" fillId="0" borderId="4" xfId="0" applyFont="1" applyBorder="1" applyAlignment="1" applyProtection="1">
      <alignment horizontal="center" vertical="center" wrapText="1"/>
      <protection locked="0"/>
    </xf>
    <xf numFmtId="41" fontId="5" fillId="0" borderId="19" xfId="0" applyNumberFormat="1" applyFont="1" applyBorder="1" applyAlignment="1">
      <alignment vertical="center" shrinkToFit="1"/>
    </xf>
    <xf numFmtId="41" fontId="5" fillId="0" borderId="2" xfId="0" applyNumberFormat="1" applyFont="1" applyBorder="1" applyAlignment="1">
      <alignment vertical="center" shrinkToFit="1"/>
    </xf>
    <xf numFmtId="41" fontId="5" fillId="0" borderId="20" xfId="0" applyNumberFormat="1" applyFont="1" applyBorder="1" applyAlignment="1">
      <alignment vertical="center" shrinkToFit="1"/>
    </xf>
    <xf numFmtId="41" fontId="6" fillId="0" borderId="4" xfId="0" applyNumberFormat="1" applyFont="1" applyBorder="1" applyAlignment="1">
      <alignment shrinkToFit="1"/>
    </xf>
    <xf numFmtId="41" fontId="6" fillId="0" borderId="4" xfId="0" applyNumberFormat="1" applyFont="1" applyBorder="1" applyAlignment="1">
      <alignment vertical="center" shrinkToFit="1"/>
    </xf>
    <xf numFmtId="41" fontId="8" fillId="0" borderId="4" xfId="0" applyNumberFormat="1" applyFont="1" applyBorder="1" applyAlignment="1">
      <alignment shrinkToFit="1"/>
    </xf>
    <xf numFmtId="0" fontId="11" fillId="0" borderId="19"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20" xfId="0" applyFont="1" applyBorder="1" applyAlignment="1" applyProtection="1">
      <alignment vertical="center" shrinkToFit="1"/>
      <protection locked="0"/>
    </xf>
    <xf numFmtId="0" fontId="12" fillId="0" borderId="0" xfId="0" applyFont="1" applyAlignment="1" applyProtection="1">
      <alignment horizontal="left" vertical="center"/>
      <protection locked="0"/>
    </xf>
    <xf numFmtId="0" fontId="13" fillId="0" borderId="1" xfId="0" applyFont="1" applyBorder="1" applyAlignment="1" applyProtection="1">
      <alignment horizontal="distributed" vertical="top"/>
      <protection locked="0"/>
    </xf>
    <xf numFmtId="0" fontId="13" fillId="0" borderId="6" xfId="0" applyFont="1" applyBorder="1" applyAlignment="1" applyProtection="1">
      <alignment horizontal="distributed" vertical="top"/>
      <protection locked="0"/>
    </xf>
    <xf numFmtId="0" fontId="13" fillId="0" borderId="3" xfId="0" applyFont="1" applyBorder="1" applyAlignment="1" applyProtection="1">
      <alignment horizontal="distributed" vertical="top"/>
      <protection locked="0"/>
    </xf>
    <xf numFmtId="0" fontId="10" fillId="0" borderId="9"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left" vertical="center"/>
      <protection locked="0"/>
    </xf>
    <xf numFmtId="0" fontId="19"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0" fillId="0" borderId="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3" fillId="0" borderId="1" xfId="0" applyFont="1" applyBorder="1" applyAlignment="1" applyProtection="1">
      <alignment horizontal="distributed" vertical="center"/>
      <protection locked="0"/>
    </xf>
    <xf numFmtId="0" fontId="13" fillId="0" borderId="6" xfId="0" applyFont="1" applyBorder="1" applyAlignment="1" applyProtection="1">
      <alignment horizontal="distributed" vertical="center"/>
      <protection locked="0"/>
    </xf>
    <xf numFmtId="177" fontId="10" fillId="0" borderId="9" xfId="0" applyNumberFormat="1"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protection locked="0"/>
    </xf>
    <xf numFmtId="177" fontId="10" fillId="0" borderId="11" xfId="0" applyNumberFormat="1" applyFont="1" applyBorder="1" applyAlignment="1" applyProtection="1">
      <alignment horizontal="center" vertical="center"/>
      <protection locked="0"/>
    </xf>
    <xf numFmtId="0" fontId="19" fillId="0" borderId="13" xfId="0" applyFont="1" applyBorder="1" applyAlignment="1" applyProtection="1">
      <alignment horizontal="left" vertical="center"/>
      <protection locked="0"/>
    </xf>
    <xf numFmtId="0" fontId="12" fillId="0" borderId="18" xfId="0" applyFont="1" applyBorder="1" applyAlignment="1" applyProtection="1">
      <alignment horizontal="center"/>
      <protection locked="0"/>
    </xf>
    <xf numFmtId="0" fontId="12" fillId="0" borderId="5" xfId="0" applyFont="1" applyBorder="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
  <sheetViews>
    <sheetView tabSelected="1" zoomScaleNormal="100" workbookViewId="0">
      <selection activeCell="B10" sqref="B10"/>
    </sheetView>
  </sheetViews>
  <sheetFormatPr defaultColWidth="9" defaultRowHeight="12" x14ac:dyDescent="0.2"/>
  <cols>
    <col min="1" max="1" width="11.6640625" style="1" customWidth="1"/>
    <col min="2" max="2" width="30.6640625" style="1" customWidth="1"/>
    <col min="3" max="3" width="9.6640625" style="1" customWidth="1"/>
    <col min="4" max="4" width="6.109375" style="1" customWidth="1"/>
    <col min="5" max="5" width="11.77734375" style="1" customWidth="1"/>
    <col min="6" max="6" width="9.6640625" style="1" customWidth="1"/>
    <col min="7" max="7" width="11.6640625" style="1" customWidth="1"/>
    <col min="8" max="16384" width="9" style="1"/>
  </cols>
  <sheetData>
    <row r="1" spans="1:7" ht="24.15" customHeight="1" x14ac:dyDescent="0.2">
      <c r="A1" s="63" t="s">
        <v>81</v>
      </c>
      <c r="B1" s="63"/>
      <c r="C1" s="63"/>
      <c r="D1" s="63"/>
      <c r="E1" s="63"/>
      <c r="F1" s="63"/>
      <c r="G1" s="63"/>
    </row>
    <row r="2" spans="1:7" ht="8.25" customHeight="1" x14ac:dyDescent="0.2">
      <c r="A2" s="35"/>
      <c r="B2" s="35"/>
      <c r="C2" s="35"/>
      <c r="D2" s="35"/>
      <c r="E2" s="35"/>
      <c r="F2" s="35"/>
      <c r="G2" s="35"/>
    </row>
    <row r="3" spans="1:7" ht="18" customHeight="1" x14ac:dyDescent="0.2">
      <c r="A3" s="64" t="s">
        <v>8</v>
      </c>
      <c r="B3" s="65"/>
      <c r="C3" s="65"/>
      <c r="D3" s="65"/>
      <c r="E3" s="65"/>
      <c r="F3" s="65"/>
      <c r="G3" s="65"/>
    </row>
    <row r="4" spans="1:7" ht="12" customHeight="1" x14ac:dyDescent="0.2">
      <c r="A4" s="64"/>
      <c r="B4" s="65"/>
      <c r="C4" s="65"/>
      <c r="D4" s="65"/>
      <c r="E4" s="65"/>
      <c r="F4" s="65"/>
      <c r="G4" s="65"/>
    </row>
    <row r="5" spans="1:7" ht="9.15" customHeight="1" x14ac:dyDescent="0.2">
      <c r="A5" s="36"/>
      <c r="B5" s="37"/>
      <c r="C5" s="37"/>
      <c r="D5" s="37"/>
      <c r="E5" s="37"/>
      <c r="F5" s="37"/>
      <c r="G5" s="37"/>
    </row>
    <row r="6" spans="1:7" ht="14.1" customHeight="1" x14ac:dyDescent="0.2">
      <c r="A6" s="66" t="s">
        <v>21</v>
      </c>
      <c r="B6" s="66"/>
      <c r="C6" s="66"/>
      <c r="D6" s="66"/>
      <c r="E6" s="66"/>
      <c r="F6" s="66"/>
      <c r="G6" s="66"/>
    </row>
    <row r="7" spans="1:7" ht="14.1" customHeight="1" x14ac:dyDescent="0.2">
      <c r="A7" s="67" t="s">
        <v>23</v>
      </c>
      <c r="B7" s="67"/>
      <c r="C7" s="67"/>
      <c r="D7" s="67"/>
      <c r="E7" s="67"/>
      <c r="F7" s="67"/>
      <c r="G7" s="67"/>
    </row>
    <row r="8" spans="1:7" ht="14.1" customHeight="1" x14ac:dyDescent="0.2">
      <c r="A8" s="79" t="s">
        <v>20</v>
      </c>
      <c r="B8" s="79"/>
      <c r="C8" s="79"/>
      <c r="D8" s="79"/>
      <c r="E8" s="79"/>
      <c r="F8" s="79"/>
      <c r="G8" s="79"/>
    </row>
    <row r="9" spans="1:7" ht="24.15" customHeight="1" x14ac:dyDescent="0.2">
      <c r="A9" s="38" t="s">
        <v>4</v>
      </c>
      <c r="B9" s="38" t="s">
        <v>3</v>
      </c>
      <c r="C9" s="39" t="s">
        <v>9</v>
      </c>
      <c r="D9" s="40" t="s">
        <v>10</v>
      </c>
      <c r="E9" s="38" t="s">
        <v>0</v>
      </c>
      <c r="F9" s="40" t="s">
        <v>78</v>
      </c>
      <c r="G9" s="38" t="s">
        <v>1</v>
      </c>
    </row>
    <row r="10" spans="1:7" x14ac:dyDescent="0.2">
      <c r="A10" s="14" t="s">
        <v>2</v>
      </c>
      <c r="B10" s="47"/>
      <c r="C10" s="15"/>
      <c r="D10" s="9">
        <f>IF(ISBLANK(B10),0,VLOOKUP(B10,認証料表!$A$1:$B$39,2,FALSE))</f>
        <v>0</v>
      </c>
      <c r="E10" s="41" t="str">
        <f>IF(ISBLANK(B10),"",ROUNDDOWN(C10*D10,0))</f>
        <v/>
      </c>
      <c r="F10" s="41" t="str">
        <f>IF(ISBLANK(B10),"",ROUNDDOWN(C10*D10*0.1,0))</f>
        <v/>
      </c>
      <c r="G10" s="41" t="str">
        <f>IF(ISBLANK(B10),"",E10+F10)</f>
        <v/>
      </c>
    </row>
    <row r="11" spans="1:7" x14ac:dyDescent="0.2">
      <c r="A11" s="16"/>
      <c r="B11" s="48"/>
      <c r="C11" s="17"/>
      <c r="D11" s="10" t="str">
        <f>IF(ISBLANK(B11),"",VLOOKUP(B11,認証料表!$A$1:$B$39,2,FALSE))</f>
        <v/>
      </c>
      <c r="E11" s="42" t="str">
        <f t="shared" ref="E11:E23" si="0">IF(ISBLANK(B11),"",ROUNDDOWN(C11*D11,0))</f>
        <v/>
      </c>
      <c r="F11" s="42" t="str">
        <f t="shared" ref="F11:F23" si="1">IF(ISBLANK(B11),"",ROUNDDOWN(C11*D11*0.1,0))</f>
        <v/>
      </c>
      <c r="G11" s="42" t="str">
        <f t="shared" ref="G11:G23" si="2">IF(ISBLANK(B11),"",E11+F11)</f>
        <v/>
      </c>
    </row>
    <row r="12" spans="1:7" x14ac:dyDescent="0.2">
      <c r="A12" s="16"/>
      <c r="B12" s="48"/>
      <c r="C12" s="17"/>
      <c r="D12" s="10" t="str">
        <f>IF(ISBLANK(B12),"",VLOOKUP(B12,認証料表!$A$1:$B$39,2,FALSE))</f>
        <v/>
      </c>
      <c r="E12" s="42" t="str">
        <f t="shared" si="0"/>
        <v/>
      </c>
      <c r="F12" s="42" t="str">
        <f t="shared" si="1"/>
        <v/>
      </c>
      <c r="G12" s="42" t="str">
        <f>IF(ISBLANK(B12),"",E12+F12)</f>
        <v/>
      </c>
    </row>
    <row r="13" spans="1:7" x14ac:dyDescent="0.2">
      <c r="A13" s="16"/>
      <c r="B13" s="48"/>
      <c r="C13" s="17"/>
      <c r="D13" s="10" t="str">
        <f>IF(ISBLANK(B13),"",VLOOKUP(B13,認証料表!$A$1:$B$39,2,FALSE))</f>
        <v/>
      </c>
      <c r="E13" s="42" t="str">
        <f t="shared" si="0"/>
        <v/>
      </c>
      <c r="F13" s="42" t="str">
        <f t="shared" si="1"/>
        <v/>
      </c>
      <c r="G13" s="42" t="str">
        <f t="shared" si="2"/>
        <v/>
      </c>
    </row>
    <row r="14" spans="1:7" x14ac:dyDescent="0.2">
      <c r="A14" s="16"/>
      <c r="B14" s="48"/>
      <c r="C14" s="17"/>
      <c r="D14" s="10" t="str">
        <f>IF(ISBLANK(B14),"",VLOOKUP(B14,認証料表!$A$1:$B$39,2,FALSE))</f>
        <v/>
      </c>
      <c r="E14" s="42" t="str">
        <f t="shared" si="0"/>
        <v/>
      </c>
      <c r="F14" s="42" t="str">
        <f t="shared" si="1"/>
        <v/>
      </c>
      <c r="G14" s="42" t="str">
        <f t="shared" si="2"/>
        <v/>
      </c>
    </row>
    <row r="15" spans="1:7" x14ac:dyDescent="0.2">
      <c r="A15" s="16"/>
      <c r="B15" s="48"/>
      <c r="C15" s="17"/>
      <c r="D15" s="10" t="str">
        <f>IF(ISBLANK(B15),"",VLOOKUP(B15,認証料表!$A$1:$B$39,2,FALSE))</f>
        <v/>
      </c>
      <c r="E15" s="42" t="str">
        <f t="shared" si="0"/>
        <v/>
      </c>
      <c r="F15" s="42" t="str">
        <f t="shared" si="1"/>
        <v/>
      </c>
      <c r="G15" s="42" t="str">
        <f t="shared" si="2"/>
        <v/>
      </c>
    </row>
    <row r="16" spans="1:7" x14ac:dyDescent="0.2">
      <c r="A16" s="16"/>
      <c r="B16" s="48"/>
      <c r="C16" s="17"/>
      <c r="D16" s="10" t="str">
        <f>IF(ISBLANK(B16),"",VLOOKUP(B16,認証料表!$A$1:$B$39,2,FALSE))</f>
        <v/>
      </c>
      <c r="E16" s="42" t="str">
        <f t="shared" si="0"/>
        <v/>
      </c>
      <c r="F16" s="42" t="str">
        <f t="shared" si="1"/>
        <v/>
      </c>
      <c r="G16" s="42" t="str">
        <f t="shared" si="2"/>
        <v/>
      </c>
    </row>
    <row r="17" spans="1:7" x14ac:dyDescent="0.2">
      <c r="A17" s="16"/>
      <c r="B17" s="48"/>
      <c r="C17" s="17"/>
      <c r="D17" s="10" t="str">
        <f>IF(ISBLANK(B17),"",VLOOKUP(B17,認証料表!$A$1:$B$39,2,FALSE))</f>
        <v/>
      </c>
      <c r="E17" s="42" t="str">
        <f t="shared" si="0"/>
        <v/>
      </c>
      <c r="F17" s="42" t="str">
        <f t="shared" si="1"/>
        <v/>
      </c>
      <c r="G17" s="42" t="str">
        <f t="shared" si="2"/>
        <v/>
      </c>
    </row>
    <row r="18" spans="1:7" x14ac:dyDescent="0.2">
      <c r="A18" s="16"/>
      <c r="B18" s="48"/>
      <c r="C18" s="17"/>
      <c r="D18" s="10" t="str">
        <f>IF(ISBLANK(B18),"",VLOOKUP(B18,認証料表!$A$1:$B$39,2,FALSE))</f>
        <v/>
      </c>
      <c r="E18" s="42" t="str">
        <f t="shared" si="0"/>
        <v/>
      </c>
      <c r="F18" s="42" t="str">
        <f t="shared" si="1"/>
        <v/>
      </c>
      <c r="G18" s="42" t="str">
        <f t="shared" si="2"/>
        <v/>
      </c>
    </row>
    <row r="19" spans="1:7" x14ac:dyDescent="0.2">
      <c r="A19" s="16"/>
      <c r="B19" s="48"/>
      <c r="C19" s="17"/>
      <c r="D19" s="10" t="str">
        <f>IF(ISBLANK(B19),"",VLOOKUP(B19,認証料表!$A$1:$B$39,2,FALSE))</f>
        <v/>
      </c>
      <c r="E19" s="42" t="str">
        <f t="shared" si="0"/>
        <v/>
      </c>
      <c r="F19" s="42" t="str">
        <f t="shared" si="1"/>
        <v/>
      </c>
      <c r="G19" s="42" t="str">
        <f t="shared" si="2"/>
        <v/>
      </c>
    </row>
    <row r="20" spans="1:7" x14ac:dyDescent="0.2">
      <c r="A20" s="16"/>
      <c r="B20" s="48"/>
      <c r="C20" s="17"/>
      <c r="D20" s="10" t="str">
        <f>IF(ISBLANK(B20),"",VLOOKUP(B20,認証料表!$A$1:$B$39,2,FALSE))</f>
        <v/>
      </c>
      <c r="E20" s="42" t="str">
        <f t="shared" si="0"/>
        <v/>
      </c>
      <c r="F20" s="42" t="str">
        <f t="shared" si="1"/>
        <v/>
      </c>
      <c r="G20" s="42" t="str">
        <f t="shared" si="2"/>
        <v/>
      </c>
    </row>
    <row r="21" spans="1:7" x14ac:dyDescent="0.2">
      <c r="A21" s="16"/>
      <c r="B21" s="48"/>
      <c r="C21" s="17"/>
      <c r="D21" s="10" t="str">
        <f>IF(ISBLANK(B21),"",VLOOKUP(B21,認証料表!$A$1:$B$39,2,FALSE))</f>
        <v/>
      </c>
      <c r="E21" s="42" t="str">
        <f t="shared" si="0"/>
        <v/>
      </c>
      <c r="F21" s="42" t="str">
        <f t="shared" si="1"/>
        <v/>
      </c>
      <c r="G21" s="42" t="str">
        <f t="shared" si="2"/>
        <v/>
      </c>
    </row>
    <row r="22" spans="1:7" x14ac:dyDescent="0.2">
      <c r="A22" s="16"/>
      <c r="B22" s="48"/>
      <c r="C22" s="17"/>
      <c r="D22" s="10" t="str">
        <f>IF(ISBLANK(B22),"",VLOOKUP(B22,認証料表!$A$1:$B$39,2,FALSE))</f>
        <v/>
      </c>
      <c r="E22" s="42" t="str">
        <f t="shared" si="0"/>
        <v/>
      </c>
      <c r="F22" s="42" t="str">
        <f t="shared" si="1"/>
        <v/>
      </c>
      <c r="G22" s="42" t="str">
        <f t="shared" si="2"/>
        <v/>
      </c>
    </row>
    <row r="23" spans="1:7" x14ac:dyDescent="0.2">
      <c r="A23" s="16"/>
      <c r="B23" s="49"/>
      <c r="C23" s="18"/>
      <c r="D23" s="11" t="str">
        <f>IF(ISBLANK(B23),"",VLOOKUP(B23,認証料表!$A$1:$B$39,2,FALSE))</f>
        <v/>
      </c>
      <c r="E23" s="43" t="str">
        <f t="shared" si="0"/>
        <v/>
      </c>
      <c r="F23" s="43" t="str">
        <f t="shared" si="1"/>
        <v/>
      </c>
      <c r="G23" s="43" t="str">
        <f t="shared" si="2"/>
        <v/>
      </c>
    </row>
    <row r="24" spans="1:7" x14ac:dyDescent="0.15">
      <c r="A24" s="19"/>
      <c r="B24" s="20" t="s">
        <v>6</v>
      </c>
      <c r="C24" s="21" t="s">
        <v>22</v>
      </c>
      <c r="D24" s="12" t="s">
        <v>22</v>
      </c>
      <c r="E24" s="44">
        <f>SUM(E10:E23)</f>
        <v>0</v>
      </c>
      <c r="F24" s="44">
        <f>SUM(F10:F23)</f>
        <v>0</v>
      </c>
      <c r="G24" s="44">
        <f>SUM(G10:G23)</f>
        <v>0</v>
      </c>
    </row>
    <row r="25" spans="1:7" x14ac:dyDescent="0.2">
      <c r="A25" s="14" t="s">
        <v>11</v>
      </c>
      <c r="B25" s="47"/>
      <c r="C25" s="15">
        <v>0</v>
      </c>
      <c r="D25" s="9">
        <f>IF(ISBLANK(B25),0,2)</f>
        <v>0</v>
      </c>
      <c r="E25" s="41" t="str">
        <f>IF(ISBLANK(B25),"",ROUNDDOWN(C25*D25,0))</f>
        <v/>
      </c>
      <c r="F25" s="41" t="str">
        <f>IF(ISBLANK(B25),"",ROUNDDOWN(C25*D25*0.1,0))</f>
        <v/>
      </c>
      <c r="G25" s="41" t="str">
        <f>IF(ISBLANK(B25),"",E25+F25)</f>
        <v/>
      </c>
    </row>
    <row r="26" spans="1:7" x14ac:dyDescent="0.2">
      <c r="A26" s="16"/>
      <c r="B26" s="48"/>
      <c r="C26" s="17"/>
      <c r="D26" s="10" t="str">
        <f>IF(ISBLANK(B26),"",2)</f>
        <v/>
      </c>
      <c r="E26" s="42" t="str">
        <f t="shared" ref="E26:E30" si="3">IF(ISBLANK(B26),"",ROUNDDOWN(C26*D26,0))</f>
        <v/>
      </c>
      <c r="F26" s="42" t="str">
        <f t="shared" ref="F26:F30" si="4">IF(ISBLANK(B26),"",ROUNDDOWN(C26*D26*0.1,0))</f>
        <v/>
      </c>
      <c r="G26" s="42" t="str">
        <f t="shared" ref="G26:G30" si="5">IF(ISBLANK(B26),"",E26+F26)</f>
        <v/>
      </c>
    </row>
    <row r="27" spans="1:7" x14ac:dyDescent="0.2">
      <c r="A27" s="16"/>
      <c r="B27" s="48"/>
      <c r="C27" s="17"/>
      <c r="D27" s="10" t="str">
        <f t="shared" ref="D27:D30" si="6">IF(ISBLANK(B27),"",2)</f>
        <v/>
      </c>
      <c r="E27" s="42" t="str">
        <f t="shared" si="3"/>
        <v/>
      </c>
      <c r="F27" s="42" t="str">
        <f t="shared" si="4"/>
        <v/>
      </c>
      <c r="G27" s="42" t="str">
        <f t="shared" si="5"/>
        <v/>
      </c>
    </row>
    <row r="28" spans="1:7" x14ac:dyDescent="0.2">
      <c r="A28" s="16"/>
      <c r="B28" s="48"/>
      <c r="C28" s="17"/>
      <c r="D28" s="10" t="str">
        <f t="shared" si="6"/>
        <v/>
      </c>
      <c r="E28" s="42" t="str">
        <f t="shared" si="3"/>
        <v/>
      </c>
      <c r="F28" s="42" t="str">
        <f t="shared" si="4"/>
        <v/>
      </c>
      <c r="G28" s="42" t="str">
        <f t="shared" si="5"/>
        <v/>
      </c>
    </row>
    <row r="29" spans="1:7" x14ac:dyDescent="0.2">
      <c r="A29" s="16"/>
      <c r="B29" s="48"/>
      <c r="C29" s="17"/>
      <c r="D29" s="10" t="str">
        <f t="shared" si="6"/>
        <v/>
      </c>
      <c r="E29" s="42" t="str">
        <f t="shared" si="3"/>
        <v/>
      </c>
      <c r="F29" s="42" t="str">
        <f t="shared" si="4"/>
        <v/>
      </c>
      <c r="G29" s="42" t="str">
        <f t="shared" si="5"/>
        <v/>
      </c>
    </row>
    <row r="30" spans="1:7" x14ac:dyDescent="0.2">
      <c r="A30" s="16"/>
      <c r="B30" s="49"/>
      <c r="C30" s="18"/>
      <c r="D30" s="11" t="str">
        <f t="shared" si="6"/>
        <v/>
      </c>
      <c r="E30" s="43" t="str">
        <f t="shared" si="3"/>
        <v/>
      </c>
      <c r="F30" s="43" t="str">
        <f t="shared" si="4"/>
        <v/>
      </c>
      <c r="G30" s="43" t="str">
        <f t="shared" si="5"/>
        <v/>
      </c>
    </row>
    <row r="31" spans="1:7" x14ac:dyDescent="0.15">
      <c r="A31" s="19"/>
      <c r="B31" s="20" t="s">
        <v>6</v>
      </c>
      <c r="C31" s="21" t="s">
        <v>22</v>
      </c>
      <c r="D31" s="12" t="s">
        <v>22</v>
      </c>
      <c r="E31" s="44">
        <f>SUM(E25:E30)</f>
        <v>0</v>
      </c>
      <c r="F31" s="44">
        <f>SUM(F25:F30)</f>
        <v>0</v>
      </c>
      <c r="G31" s="44">
        <f>SUM(G25:G30)</f>
        <v>0</v>
      </c>
    </row>
    <row r="32" spans="1:7" x14ac:dyDescent="0.2">
      <c r="A32" s="74" t="s">
        <v>18</v>
      </c>
      <c r="B32" s="47"/>
      <c r="C32" s="15"/>
      <c r="D32" s="9">
        <f>IF(ISBLANK(B32),0,7)</f>
        <v>0</v>
      </c>
      <c r="E32" s="41" t="str">
        <f>IF(ISBLANK(B32),"",ROUNDDOWN(C32*D32,0))</f>
        <v/>
      </c>
      <c r="F32" s="41" t="str">
        <f>IF(ISBLANK(B32),"",ROUNDDOWN(C32*D32*0.1,0))</f>
        <v/>
      </c>
      <c r="G32" s="41" t="str">
        <f>IF(ISBLANK(B32),"",E32+F32)</f>
        <v/>
      </c>
    </row>
    <row r="33" spans="1:7" x14ac:dyDescent="0.2">
      <c r="A33" s="75"/>
      <c r="B33" s="48"/>
      <c r="C33" s="17"/>
      <c r="D33" s="10" t="str">
        <f t="shared" ref="D33:D38" si="7">IF(ISBLANK(B33),"",7)</f>
        <v/>
      </c>
      <c r="E33" s="42" t="str">
        <f t="shared" ref="E33:E38" si="8">IF(ISBLANK(B33),"",ROUNDDOWN(C33*D33,0))</f>
        <v/>
      </c>
      <c r="F33" s="42" t="str">
        <f t="shared" ref="F33:F38" si="9">IF(ISBLANK(B33),"",ROUNDDOWN(C33*D33*0.1,0))</f>
        <v/>
      </c>
      <c r="G33" s="42" t="str">
        <f t="shared" ref="G33:G38" si="10">IF(ISBLANK(B33),"",E33+F33)</f>
        <v/>
      </c>
    </row>
    <row r="34" spans="1:7" x14ac:dyDescent="0.2">
      <c r="A34" s="16"/>
      <c r="B34" s="48"/>
      <c r="C34" s="17"/>
      <c r="D34" s="10" t="str">
        <f t="shared" si="7"/>
        <v/>
      </c>
      <c r="E34" s="42" t="str">
        <f t="shared" si="8"/>
        <v/>
      </c>
      <c r="F34" s="42" t="str">
        <f t="shared" si="9"/>
        <v/>
      </c>
      <c r="G34" s="42" t="str">
        <f t="shared" si="10"/>
        <v/>
      </c>
    </row>
    <row r="35" spans="1:7" x14ac:dyDescent="0.2">
      <c r="A35" s="16"/>
      <c r="B35" s="48"/>
      <c r="C35" s="17"/>
      <c r="D35" s="10" t="str">
        <f t="shared" si="7"/>
        <v/>
      </c>
      <c r="E35" s="42" t="str">
        <f t="shared" si="8"/>
        <v/>
      </c>
      <c r="F35" s="42" t="str">
        <f t="shared" si="9"/>
        <v/>
      </c>
      <c r="G35" s="42" t="str">
        <f t="shared" si="10"/>
        <v/>
      </c>
    </row>
    <row r="36" spans="1:7" x14ac:dyDescent="0.2">
      <c r="A36" s="16"/>
      <c r="B36" s="48"/>
      <c r="C36" s="17"/>
      <c r="D36" s="10" t="str">
        <f t="shared" si="7"/>
        <v/>
      </c>
      <c r="E36" s="42" t="str">
        <f t="shared" si="8"/>
        <v/>
      </c>
      <c r="F36" s="42" t="str">
        <f t="shared" si="9"/>
        <v/>
      </c>
      <c r="G36" s="42" t="str">
        <f t="shared" si="10"/>
        <v/>
      </c>
    </row>
    <row r="37" spans="1:7" x14ac:dyDescent="0.2">
      <c r="A37" s="16"/>
      <c r="B37" s="48"/>
      <c r="C37" s="17"/>
      <c r="D37" s="10" t="str">
        <f t="shared" si="7"/>
        <v/>
      </c>
      <c r="E37" s="42" t="str">
        <f t="shared" si="8"/>
        <v/>
      </c>
      <c r="F37" s="42" t="str">
        <f t="shared" si="9"/>
        <v/>
      </c>
      <c r="G37" s="42" t="str">
        <f t="shared" si="10"/>
        <v/>
      </c>
    </row>
    <row r="38" spans="1:7" x14ac:dyDescent="0.2">
      <c r="A38" s="16"/>
      <c r="B38" s="49"/>
      <c r="C38" s="18"/>
      <c r="D38" s="11" t="str">
        <f t="shared" si="7"/>
        <v/>
      </c>
      <c r="E38" s="43" t="str">
        <f t="shared" si="8"/>
        <v/>
      </c>
      <c r="F38" s="43" t="str">
        <f t="shared" si="9"/>
        <v/>
      </c>
      <c r="G38" s="43" t="str">
        <f t="shared" si="10"/>
        <v/>
      </c>
    </row>
    <row r="39" spans="1:7" x14ac:dyDescent="0.15">
      <c r="A39" s="19"/>
      <c r="B39" s="22" t="s">
        <v>6</v>
      </c>
      <c r="C39" s="21" t="s">
        <v>22</v>
      </c>
      <c r="D39" s="12" t="s">
        <v>22</v>
      </c>
      <c r="E39" s="45">
        <f>SUM(E32:E38)</f>
        <v>0</v>
      </c>
      <c r="F39" s="45">
        <f>SUM(F32:F38)</f>
        <v>0</v>
      </c>
      <c r="G39" s="45">
        <f>SUM(G32:G38)</f>
        <v>0</v>
      </c>
    </row>
    <row r="40" spans="1:7" x14ac:dyDescent="0.2">
      <c r="A40" s="74" t="s">
        <v>19</v>
      </c>
      <c r="B40" s="47"/>
      <c r="C40" s="15">
        <v>0</v>
      </c>
      <c r="D40" s="9">
        <f>IF(ISBLANK(B40),0,8)</f>
        <v>0</v>
      </c>
      <c r="E40" s="41" t="str">
        <f>IF(ISBLANK(B40),"",ROUNDDOWN(C40*D40,0))</f>
        <v/>
      </c>
      <c r="F40" s="41" t="str">
        <f>IF(ISBLANK(B40),"",ROUNDDOWN(C40*D40*0.1,0))</f>
        <v/>
      </c>
      <c r="G40" s="41" t="str">
        <f>IF(ISBLANK(B40),"",E40+F40)</f>
        <v/>
      </c>
    </row>
    <row r="41" spans="1:7" x14ac:dyDescent="0.2">
      <c r="A41" s="75"/>
      <c r="B41" s="48"/>
      <c r="C41" s="17"/>
      <c r="D41" s="10" t="str">
        <f t="shared" ref="D41:D49" si="11">IF(ISBLANK(B41),"",8)</f>
        <v/>
      </c>
      <c r="E41" s="42" t="str">
        <f t="shared" ref="E41:E49" si="12">IF(ISBLANK(B41),"",ROUNDDOWN(C41*D41,0))</f>
        <v/>
      </c>
      <c r="F41" s="42" t="str">
        <f t="shared" ref="F41:F49" si="13">IF(ISBLANK(B41),"",ROUNDDOWN(C41*D41*0.1,0))</f>
        <v/>
      </c>
      <c r="G41" s="42" t="str">
        <f t="shared" ref="G41:G49" si="14">IF(ISBLANK(B41),"",E41+F41)</f>
        <v/>
      </c>
    </row>
    <row r="42" spans="1:7" x14ac:dyDescent="0.2">
      <c r="A42" s="23"/>
      <c r="B42" s="48"/>
      <c r="C42" s="17"/>
      <c r="D42" s="10" t="str">
        <f t="shared" si="11"/>
        <v/>
      </c>
      <c r="E42" s="42" t="str">
        <f t="shared" si="12"/>
        <v/>
      </c>
      <c r="F42" s="42" t="str">
        <f t="shared" si="13"/>
        <v/>
      </c>
      <c r="G42" s="42" t="str">
        <f t="shared" si="14"/>
        <v/>
      </c>
    </row>
    <row r="43" spans="1:7" x14ac:dyDescent="0.2">
      <c r="A43" s="23"/>
      <c r="B43" s="48"/>
      <c r="C43" s="17"/>
      <c r="D43" s="10" t="str">
        <f t="shared" si="11"/>
        <v/>
      </c>
      <c r="E43" s="42" t="str">
        <f t="shared" si="12"/>
        <v/>
      </c>
      <c r="F43" s="42" t="str">
        <f t="shared" si="13"/>
        <v/>
      </c>
      <c r="G43" s="42" t="str">
        <f t="shared" si="14"/>
        <v/>
      </c>
    </row>
    <row r="44" spans="1:7" x14ac:dyDescent="0.2">
      <c r="A44" s="23"/>
      <c r="B44" s="48"/>
      <c r="C44" s="17"/>
      <c r="D44" s="10" t="str">
        <f t="shared" si="11"/>
        <v/>
      </c>
      <c r="E44" s="42" t="str">
        <f t="shared" si="12"/>
        <v/>
      </c>
      <c r="F44" s="42" t="str">
        <f t="shared" si="13"/>
        <v/>
      </c>
      <c r="G44" s="42" t="str">
        <f t="shared" si="14"/>
        <v/>
      </c>
    </row>
    <row r="45" spans="1:7" x14ac:dyDescent="0.2">
      <c r="A45" s="16"/>
      <c r="B45" s="48"/>
      <c r="C45" s="17"/>
      <c r="D45" s="10" t="str">
        <f t="shared" si="11"/>
        <v/>
      </c>
      <c r="E45" s="42" t="str">
        <f t="shared" si="12"/>
        <v/>
      </c>
      <c r="F45" s="42" t="str">
        <f t="shared" si="13"/>
        <v/>
      </c>
      <c r="G45" s="42" t="str">
        <f t="shared" si="14"/>
        <v/>
      </c>
    </row>
    <row r="46" spans="1:7" x14ac:dyDescent="0.2">
      <c r="A46" s="16"/>
      <c r="B46" s="48"/>
      <c r="C46" s="17"/>
      <c r="D46" s="10" t="str">
        <f t="shared" si="11"/>
        <v/>
      </c>
      <c r="E46" s="42" t="str">
        <f t="shared" si="12"/>
        <v/>
      </c>
      <c r="F46" s="42" t="str">
        <f t="shared" si="13"/>
        <v/>
      </c>
      <c r="G46" s="42" t="str">
        <f t="shared" si="14"/>
        <v/>
      </c>
    </row>
    <row r="47" spans="1:7" x14ac:dyDescent="0.2">
      <c r="A47" s="16"/>
      <c r="B47" s="48"/>
      <c r="C47" s="17"/>
      <c r="D47" s="10" t="str">
        <f t="shared" si="11"/>
        <v/>
      </c>
      <c r="E47" s="42" t="str">
        <f t="shared" si="12"/>
        <v/>
      </c>
      <c r="F47" s="42" t="str">
        <f t="shared" si="13"/>
        <v/>
      </c>
      <c r="G47" s="42" t="str">
        <f t="shared" si="14"/>
        <v/>
      </c>
    </row>
    <row r="48" spans="1:7" x14ac:dyDescent="0.2">
      <c r="A48" s="16"/>
      <c r="B48" s="48"/>
      <c r="C48" s="17"/>
      <c r="D48" s="10" t="str">
        <f t="shared" si="11"/>
        <v/>
      </c>
      <c r="E48" s="42" t="str">
        <f t="shared" si="12"/>
        <v/>
      </c>
      <c r="F48" s="42" t="str">
        <f t="shared" si="13"/>
        <v/>
      </c>
      <c r="G48" s="42" t="str">
        <f t="shared" si="14"/>
        <v/>
      </c>
    </row>
    <row r="49" spans="1:7" x14ac:dyDescent="0.2">
      <c r="A49" s="16"/>
      <c r="B49" s="49"/>
      <c r="C49" s="18"/>
      <c r="D49" s="11" t="str">
        <f t="shared" si="11"/>
        <v/>
      </c>
      <c r="E49" s="43" t="str">
        <f t="shared" si="12"/>
        <v/>
      </c>
      <c r="F49" s="43" t="str">
        <f t="shared" si="13"/>
        <v/>
      </c>
      <c r="G49" s="43" t="str">
        <f t="shared" si="14"/>
        <v/>
      </c>
    </row>
    <row r="50" spans="1:7" x14ac:dyDescent="0.15">
      <c r="A50" s="19"/>
      <c r="B50" s="22" t="s">
        <v>6</v>
      </c>
      <c r="C50" s="21" t="s">
        <v>22</v>
      </c>
      <c r="D50" s="12" t="s">
        <v>22</v>
      </c>
      <c r="E50" s="45">
        <f>SUM(E40:E49)</f>
        <v>0</v>
      </c>
      <c r="F50" s="45">
        <f>SUM(F40:F49)</f>
        <v>0</v>
      </c>
      <c r="G50" s="45">
        <f>SUM(G40:G49)</f>
        <v>0</v>
      </c>
    </row>
    <row r="51" spans="1:7" x14ac:dyDescent="0.2">
      <c r="A51" s="74" t="s">
        <v>12</v>
      </c>
      <c r="B51" s="47"/>
      <c r="C51" s="15"/>
      <c r="D51" s="9">
        <f>IF(ISBLANK(B51),0,2.5)</f>
        <v>0</v>
      </c>
      <c r="E51" s="41" t="str">
        <f>IF(ISBLANK(B51),"",ROUNDDOWN(C51*D51,0))</f>
        <v/>
      </c>
      <c r="F51" s="41" t="str">
        <f>IF(ISBLANK(B51),"",ROUNDDOWN(C51*D51*0.1,0))</f>
        <v/>
      </c>
      <c r="G51" s="41" t="str">
        <f>IF(ISBLANK(B51),"",ROUNDDOWN(E51+F51,0))</f>
        <v/>
      </c>
    </row>
    <row r="52" spans="1:7" x14ac:dyDescent="0.2">
      <c r="A52" s="75"/>
      <c r="B52" s="48"/>
      <c r="C52" s="17"/>
      <c r="D52" s="10" t="str">
        <f t="shared" ref="D52:D53" si="15">IF(ISBLANK(B52),"",2.5)</f>
        <v/>
      </c>
      <c r="E52" s="42" t="str">
        <f>IF(ISBLANK(B52),"",ROUNDDOWN(C52*D52,0))</f>
        <v/>
      </c>
      <c r="F52" s="42" t="str">
        <f t="shared" ref="F52:F53" si="16">IF(ISBLANK(B52),"",ROUNDDOWN(C52*D52*0.1,0))</f>
        <v/>
      </c>
      <c r="G52" s="42" t="str">
        <f t="shared" ref="G52:G53" si="17">IF(ISBLANK(B52),"",ROUNDDOWN(E52+F52,0))</f>
        <v/>
      </c>
    </row>
    <row r="53" spans="1:7" x14ac:dyDescent="0.2">
      <c r="A53" s="16"/>
      <c r="B53" s="49"/>
      <c r="C53" s="18"/>
      <c r="D53" s="11" t="str">
        <f t="shared" si="15"/>
        <v/>
      </c>
      <c r="E53" s="43" t="str">
        <f>IF(ISBLANK(B53),"",ROUNDDOWN(C53*D53,0))</f>
        <v/>
      </c>
      <c r="F53" s="43" t="str">
        <f t="shared" si="16"/>
        <v/>
      </c>
      <c r="G53" s="43" t="str">
        <f t="shared" si="17"/>
        <v/>
      </c>
    </row>
    <row r="54" spans="1:7" x14ac:dyDescent="0.15">
      <c r="A54" s="19"/>
      <c r="B54" s="22" t="s">
        <v>6</v>
      </c>
      <c r="C54" s="21" t="s">
        <v>22</v>
      </c>
      <c r="D54" s="12" t="s">
        <v>22</v>
      </c>
      <c r="E54" s="45">
        <f>SUM(E51:E53)</f>
        <v>0</v>
      </c>
      <c r="F54" s="45">
        <f>SUM(F51:F53)</f>
        <v>0</v>
      </c>
      <c r="G54" s="45">
        <f>SUM(G51:G53)</f>
        <v>0</v>
      </c>
    </row>
    <row r="55" spans="1:7" ht="21" customHeight="1" x14ac:dyDescent="0.15">
      <c r="A55" s="80" t="s">
        <v>5</v>
      </c>
      <c r="B55" s="81"/>
      <c r="C55" s="24" t="s">
        <v>22</v>
      </c>
      <c r="D55" s="13" t="s">
        <v>22</v>
      </c>
      <c r="E55" s="46">
        <f>SUM(E24,E31,E39,E50,E54)</f>
        <v>0</v>
      </c>
      <c r="F55" s="46">
        <f>SUM(F24,F31,F39,F50,F54)</f>
        <v>0</v>
      </c>
      <c r="G55" s="46">
        <f>SUM(G24,G31,G39,G50,G54)</f>
        <v>0</v>
      </c>
    </row>
    <row r="56" spans="1:7" x14ac:dyDescent="0.2">
      <c r="A56" s="25"/>
      <c r="B56" s="25"/>
      <c r="C56" s="25"/>
      <c r="D56" s="25"/>
      <c r="E56" s="25"/>
      <c r="F56" s="26" t="s">
        <v>24</v>
      </c>
      <c r="G56" s="25"/>
    </row>
    <row r="57" spans="1:7" x14ac:dyDescent="0.2">
      <c r="A57" s="27" t="s">
        <v>17</v>
      </c>
      <c r="B57" s="25"/>
      <c r="C57" s="25"/>
      <c r="D57" s="25"/>
      <c r="E57" s="25"/>
      <c r="F57" s="25"/>
      <c r="G57" s="25"/>
    </row>
    <row r="58" spans="1:7" x14ac:dyDescent="0.2">
      <c r="A58" s="28" t="s">
        <v>7</v>
      </c>
      <c r="B58" s="29"/>
      <c r="C58" s="28" t="s">
        <v>16</v>
      </c>
      <c r="D58" s="76"/>
      <c r="E58" s="77"/>
      <c r="F58" s="77"/>
      <c r="G58" s="78"/>
    </row>
    <row r="59" spans="1:7" x14ac:dyDescent="0.2">
      <c r="A59" s="30" t="s">
        <v>7</v>
      </c>
      <c r="B59" s="31"/>
      <c r="C59" s="30" t="s">
        <v>16</v>
      </c>
      <c r="D59" s="71"/>
      <c r="E59" s="72"/>
      <c r="F59" s="72"/>
      <c r="G59" s="73"/>
    </row>
    <row r="60" spans="1:7" x14ac:dyDescent="0.2">
      <c r="A60" s="32" t="s">
        <v>7</v>
      </c>
      <c r="B60" s="33"/>
      <c r="C60" s="32" t="s">
        <v>16</v>
      </c>
      <c r="D60" s="68"/>
      <c r="E60" s="69"/>
      <c r="F60" s="69"/>
      <c r="G60" s="70"/>
    </row>
    <row r="61" spans="1:7" x14ac:dyDescent="0.2">
      <c r="A61" s="51" t="s">
        <v>15</v>
      </c>
      <c r="B61" s="54"/>
      <c r="C61" s="55"/>
      <c r="D61" s="55"/>
      <c r="E61" s="55"/>
      <c r="F61" s="55"/>
      <c r="G61" s="56"/>
    </row>
    <row r="62" spans="1:7" x14ac:dyDescent="0.2">
      <c r="A62" s="52"/>
      <c r="B62" s="57"/>
      <c r="C62" s="58"/>
      <c r="D62" s="58"/>
      <c r="E62" s="58"/>
      <c r="F62" s="58"/>
      <c r="G62" s="59"/>
    </row>
    <row r="63" spans="1:7" x14ac:dyDescent="0.2">
      <c r="A63" s="52"/>
      <c r="B63" s="57"/>
      <c r="C63" s="58"/>
      <c r="D63" s="58"/>
      <c r="E63" s="58"/>
      <c r="F63" s="58"/>
      <c r="G63" s="59"/>
    </row>
    <row r="64" spans="1:7" x14ac:dyDescent="0.2">
      <c r="A64" s="53"/>
      <c r="B64" s="60"/>
      <c r="C64" s="61"/>
      <c r="D64" s="61"/>
      <c r="E64" s="61"/>
      <c r="F64" s="61"/>
      <c r="G64" s="62"/>
    </row>
    <row r="65" spans="1:7" ht="9.15" customHeight="1" x14ac:dyDescent="0.2">
      <c r="A65" s="25"/>
      <c r="B65" s="50"/>
      <c r="C65" s="50"/>
      <c r="D65" s="50"/>
      <c r="E65" s="50"/>
      <c r="F65" s="50"/>
      <c r="G65" s="50"/>
    </row>
    <row r="66" spans="1:7" ht="15" customHeight="1" x14ac:dyDescent="0.2">
      <c r="A66" s="25" t="s">
        <v>13</v>
      </c>
      <c r="B66" s="50" t="s">
        <v>79</v>
      </c>
      <c r="C66" s="50"/>
      <c r="D66" s="50" t="s">
        <v>14</v>
      </c>
      <c r="E66" s="50"/>
      <c r="F66" s="50"/>
      <c r="G66" s="50"/>
    </row>
    <row r="67" spans="1:7" x14ac:dyDescent="0.2">
      <c r="A67" s="34"/>
      <c r="B67" s="34"/>
      <c r="C67" s="34"/>
      <c r="D67" s="34"/>
      <c r="E67" s="34"/>
      <c r="F67" s="34"/>
      <c r="G67" s="34"/>
    </row>
    <row r="68" spans="1:7" x14ac:dyDescent="0.2">
      <c r="A68" s="34"/>
      <c r="B68" s="34"/>
      <c r="C68" s="34"/>
      <c r="D68" s="34"/>
      <c r="E68" s="34"/>
      <c r="F68" s="34"/>
      <c r="G68" s="34"/>
    </row>
  </sheetData>
  <mergeCells count="19">
    <mergeCell ref="D60:G60"/>
    <mergeCell ref="D59:G59"/>
    <mergeCell ref="A51:A52"/>
    <mergeCell ref="D58:G58"/>
    <mergeCell ref="A8:G8"/>
    <mergeCell ref="A32:A33"/>
    <mergeCell ref="A40:A41"/>
    <mergeCell ref="A55:B55"/>
    <mergeCell ref="A1:G1"/>
    <mergeCell ref="A3:A4"/>
    <mergeCell ref="B3:G4"/>
    <mergeCell ref="A6:G6"/>
    <mergeCell ref="A7:G7"/>
    <mergeCell ref="B66:C66"/>
    <mergeCell ref="D66:G66"/>
    <mergeCell ref="A61:A64"/>
    <mergeCell ref="B61:G64"/>
    <mergeCell ref="D65:G65"/>
    <mergeCell ref="B65:C65"/>
  </mergeCells>
  <phoneticPr fontId="1"/>
  <printOptions horizontalCentered="1"/>
  <pageMargins left="0.51181102362204722" right="0.31496062992125984" top="0.55118110236220474" bottom="0.35433070866141736" header="0.31496062992125984" footer="0.31496062992125984"/>
  <pageSetup paperSize="9" orientation="portrait" horizontalDpi="4294967293" verticalDpi="4294967293" r:id="rId1"/>
  <headerFooter>
    <oddFooter>&amp;R&amp;"-,斜体"&amp;8№0.0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認証料表!$A$1:$A$26</xm:f>
          </x14:formula1>
          <xm:sqref>B25:B30</xm:sqref>
        </x14:dataValidation>
        <x14:dataValidation type="list" allowBlank="1" showInputMessage="1" showErrorMessage="1" xr:uid="{00000000-0002-0000-0000-000001000000}">
          <x14:formula1>
            <xm:f>認証料表!$A$1:$A$39</xm:f>
          </x14:formula1>
          <xm:sqref>B10:B23</xm:sqref>
        </x14:dataValidation>
        <x14:dataValidation type="list" allowBlank="1" showInputMessage="1" showErrorMessage="1" xr:uid="{00000000-0002-0000-0000-000002000000}">
          <x14:formula1>
            <xm:f>給水用ドロップダウンリスト!$A$1:$A$22</xm:f>
          </x14:formula1>
          <xm:sqref>B40:B49 B51:B53</xm:sqref>
        </x14:dataValidation>
        <x14:dataValidation type="list" allowBlank="1" showInputMessage="1" showErrorMessage="1" xr:uid="{00000000-0002-0000-0000-000003000000}">
          <x14:formula1>
            <xm:f>認証料表!$D$1:$D$10</xm:f>
          </x14:formula1>
          <xm:sqref>B32:B38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workbookViewId="0">
      <selection activeCell="D10" sqref="D10"/>
    </sheetView>
  </sheetViews>
  <sheetFormatPr defaultRowHeight="20.100000000000001" customHeight="1" x14ac:dyDescent="0.2"/>
  <cols>
    <col min="1" max="1" width="55.109375" customWidth="1"/>
    <col min="4" max="4" width="35.88671875" bestFit="1" customWidth="1"/>
  </cols>
  <sheetData>
    <row r="1" spans="1:4" ht="20.100000000000001" customHeight="1" x14ac:dyDescent="0.2">
      <c r="A1" s="3" t="s">
        <v>25</v>
      </c>
      <c r="B1" s="2">
        <v>34</v>
      </c>
      <c r="D1" s="4" t="s">
        <v>80</v>
      </c>
    </row>
    <row r="2" spans="1:4" ht="20.100000000000001" customHeight="1" x14ac:dyDescent="0.2">
      <c r="A2" s="3" t="s">
        <v>26</v>
      </c>
      <c r="B2" s="2">
        <v>36</v>
      </c>
      <c r="D2" s="3" t="s">
        <v>30</v>
      </c>
    </row>
    <row r="3" spans="1:4" ht="20.100000000000001" customHeight="1" x14ac:dyDescent="0.2">
      <c r="A3" s="3" t="s">
        <v>27</v>
      </c>
      <c r="B3" s="2">
        <v>89</v>
      </c>
      <c r="D3" s="3" t="s">
        <v>31</v>
      </c>
    </row>
    <row r="4" spans="1:4" ht="20.100000000000001" customHeight="1" x14ac:dyDescent="0.2">
      <c r="A4" s="4" t="s">
        <v>44</v>
      </c>
      <c r="B4" s="2">
        <v>50</v>
      </c>
      <c r="D4" s="3" t="s">
        <v>33</v>
      </c>
    </row>
    <row r="5" spans="1:4" ht="20.100000000000001" customHeight="1" x14ac:dyDescent="0.2">
      <c r="A5" s="4" t="s">
        <v>46</v>
      </c>
      <c r="B5" s="2">
        <v>102</v>
      </c>
      <c r="D5" s="3" t="s">
        <v>34</v>
      </c>
    </row>
    <row r="6" spans="1:4" ht="20.100000000000001" customHeight="1" x14ac:dyDescent="0.2">
      <c r="A6" s="4" t="s">
        <v>45</v>
      </c>
      <c r="B6" s="2">
        <v>99</v>
      </c>
      <c r="D6" s="3" t="s">
        <v>36</v>
      </c>
    </row>
    <row r="7" spans="1:4" ht="20.100000000000001" customHeight="1" x14ac:dyDescent="0.2">
      <c r="A7" s="4" t="s">
        <v>50</v>
      </c>
      <c r="B7" s="2">
        <v>111</v>
      </c>
      <c r="D7" s="3" t="s">
        <v>37</v>
      </c>
    </row>
    <row r="8" spans="1:4" ht="20.100000000000001" customHeight="1" x14ac:dyDescent="0.2">
      <c r="A8" s="3" t="s">
        <v>28</v>
      </c>
      <c r="B8" s="2">
        <v>135</v>
      </c>
      <c r="D8" s="3" t="s">
        <v>38</v>
      </c>
    </row>
    <row r="9" spans="1:4" ht="20.100000000000001" customHeight="1" x14ac:dyDescent="0.2">
      <c r="A9" s="3" t="s">
        <v>49</v>
      </c>
      <c r="B9" s="2">
        <v>99</v>
      </c>
      <c r="D9" s="3" t="s">
        <v>42</v>
      </c>
    </row>
    <row r="10" spans="1:4" ht="20.100000000000001" customHeight="1" x14ac:dyDescent="0.2">
      <c r="A10" s="3" t="s">
        <v>29</v>
      </c>
      <c r="B10" s="2">
        <v>99</v>
      </c>
      <c r="D10" s="3" t="s">
        <v>43</v>
      </c>
    </row>
    <row r="11" spans="1:4" ht="20.100000000000001" customHeight="1" x14ac:dyDescent="0.2">
      <c r="A11" s="3" t="s">
        <v>30</v>
      </c>
      <c r="B11" s="2">
        <v>50</v>
      </c>
    </row>
    <row r="12" spans="1:4" ht="20.100000000000001" customHeight="1" x14ac:dyDescent="0.2">
      <c r="A12" s="3" t="s">
        <v>31</v>
      </c>
      <c r="B12" s="2">
        <v>99</v>
      </c>
    </row>
    <row r="13" spans="1:4" ht="20.100000000000001" customHeight="1" x14ac:dyDescent="0.2">
      <c r="A13" s="3" t="s">
        <v>47</v>
      </c>
      <c r="B13" s="2">
        <v>99</v>
      </c>
    </row>
    <row r="14" spans="1:4" ht="20.100000000000001" customHeight="1" x14ac:dyDescent="0.2">
      <c r="A14" s="3" t="s">
        <v>32</v>
      </c>
      <c r="B14" s="2">
        <v>50</v>
      </c>
    </row>
    <row r="15" spans="1:4" ht="20.100000000000001" customHeight="1" x14ac:dyDescent="0.2">
      <c r="A15" s="3" t="s">
        <v>33</v>
      </c>
      <c r="B15" s="2">
        <v>99</v>
      </c>
    </row>
    <row r="16" spans="1:4" ht="20.100000000000001" customHeight="1" x14ac:dyDescent="0.2">
      <c r="A16" s="3" t="s">
        <v>34</v>
      </c>
      <c r="B16" s="2">
        <v>99</v>
      </c>
    </row>
    <row r="17" spans="1:2" ht="20.100000000000001" customHeight="1" x14ac:dyDescent="0.2">
      <c r="A17" s="3" t="s">
        <v>35</v>
      </c>
      <c r="B17" s="2">
        <v>50</v>
      </c>
    </row>
    <row r="18" spans="1:2" ht="20.100000000000001" customHeight="1" x14ac:dyDescent="0.2">
      <c r="A18" s="3" t="s">
        <v>36</v>
      </c>
      <c r="B18" s="2">
        <v>135</v>
      </c>
    </row>
    <row r="19" spans="1:2" ht="20.100000000000001" customHeight="1" x14ac:dyDescent="0.2">
      <c r="A19" s="3" t="s">
        <v>37</v>
      </c>
      <c r="B19" s="2">
        <v>135</v>
      </c>
    </row>
    <row r="20" spans="1:2" ht="20.100000000000001" customHeight="1" x14ac:dyDescent="0.2">
      <c r="A20" s="3" t="s">
        <v>38</v>
      </c>
      <c r="B20" s="2">
        <v>135</v>
      </c>
    </row>
    <row r="21" spans="1:2" ht="20.100000000000001" customHeight="1" x14ac:dyDescent="0.2">
      <c r="A21" s="3" t="s">
        <v>48</v>
      </c>
      <c r="B21" s="2">
        <v>135</v>
      </c>
    </row>
    <row r="22" spans="1:2" ht="20.100000000000001" customHeight="1" x14ac:dyDescent="0.2">
      <c r="A22" s="3" t="s">
        <v>39</v>
      </c>
      <c r="B22" s="2">
        <v>135</v>
      </c>
    </row>
    <row r="23" spans="1:2" ht="20.100000000000001" customHeight="1" x14ac:dyDescent="0.2">
      <c r="A23" s="3" t="s">
        <v>40</v>
      </c>
      <c r="B23" s="2">
        <v>58</v>
      </c>
    </row>
    <row r="24" spans="1:2" ht="20.100000000000001" customHeight="1" x14ac:dyDescent="0.2">
      <c r="A24" s="3" t="s">
        <v>41</v>
      </c>
      <c r="B24" s="2">
        <v>135</v>
      </c>
    </row>
    <row r="25" spans="1:2" ht="20.100000000000001" customHeight="1" x14ac:dyDescent="0.2">
      <c r="A25" s="3" t="s">
        <v>42</v>
      </c>
      <c r="B25" s="2">
        <v>135</v>
      </c>
    </row>
    <row r="26" spans="1:2" ht="20.100000000000001" customHeight="1" x14ac:dyDescent="0.2">
      <c r="A26" s="5" t="s">
        <v>43</v>
      </c>
      <c r="B26" s="6">
        <v>135</v>
      </c>
    </row>
    <row r="27" spans="1:2" ht="20.100000000000001" customHeight="1" x14ac:dyDescent="0.2">
      <c r="A27" s="4" t="s">
        <v>57</v>
      </c>
      <c r="B27" s="2">
        <v>0.8</v>
      </c>
    </row>
    <row r="28" spans="1:2" ht="20.100000000000001" customHeight="1" x14ac:dyDescent="0.2">
      <c r="A28" s="4" t="s">
        <v>58</v>
      </c>
      <c r="B28" s="2">
        <v>2</v>
      </c>
    </row>
    <row r="29" spans="1:2" ht="20.100000000000001" customHeight="1" x14ac:dyDescent="0.2">
      <c r="A29" s="4" t="s">
        <v>51</v>
      </c>
      <c r="B29" s="2">
        <v>1.4</v>
      </c>
    </row>
    <row r="30" spans="1:2" ht="20.100000000000001" customHeight="1" x14ac:dyDescent="0.2">
      <c r="A30" s="4" t="s">
        <v>52</v>
      </c>
      <c r="B30" s="2">
        <v>6</v>
      </c>
    </row>
    <row r="31" spans="1:2" ht="20.100000000000001" customHeight="1" x14ac:dyDescent="0.2">
      <c r="A31" s="4" t="s">
        <v>59</v>
      </c>
      <c r="B31" s="2">
        <v>10</v>
      </c>
    </row>
    <row r="32" spans="1:2" ht="20.100000000000001" customHeight="1" x14ac:dyDescent="0.2">
      <c r="A32" s="4" t="s">
        <v>60</v>
      </c>
      <c r="B32" s="2">
        <v>6</v>
      </c>
    </row>
    <row r="33" spans="1:2" ht="20.100000000000001" customHeight="1" x14ac:dyDescent="0.2">
      <c r="A33" s="4" t="s">
        <v>61</v>
      </c>
      <c r="B33" s="2">
        <v>20</v>
      </c>
    </row>
    <row r="34" spans="1:2" ht="20.100000000000001" customHeight="1" x14ac:dyDescent="0.2">
      <c r="A34" s="4" t="s">
        <v>53</v>
      </c>
      <c r="B34" s="2">
        <v>2</v>
      </c>
    </row>
    <row r="35" spans="1:2" ht="20.100000000000001" customHeight="1" x14ac:dyDescent="0.2">
      <c r="A35" s="4" t="s">
        <v>54</v>
      </c>
      <c r="B35" s="2">
        <v>2</v>
      </c>
    </row>
    <row r="36" spans="1:2" ht="20.100000000000001" customHeight="1" x14ac:dyDescent="0.2">
      <c r="A36" s="4" t="s">
        <v>55</v>
      </c>
      <c r="B36" s="2">
        <v>35</v>
      </c>
    </row>
    <row r="37" spans="1:2" ht="20.100000000000001" customHeight="1" x14ac:dyDescent="0.2">
      <c r="A37" s="4" t="s">
        <v>62</v>
      </c>
      <c r="B37" s="2">
        <v>10</v>
      </c>
    </row>
    <row r="38" spans="1:2" ht="20.100000000000001" customHeight="1" x14ac:dyDescent="0.2">
      <c r="A38" s="4" t="s">
        <v>63</v>
      </c>
      <c r="B38" s="2">
        <v>5</v>
      </c>
    </row>
    <row r="39" spans="1:2" ht="20.100000000000001" customHeight="1" x14ac:dyDescent="0.2">
      <c r="A39" s="4" t="s">
        <v>56</v>
      </c>
      <c r="B39" s="2">
        <v>6</v>
      </c>
    </row>
  </sheetData>
  <sheetProtection algorithmName="SHA-512" hashValue="dwS8AE8UtTkqgQiEuQuCnfG4Fmogb/aAEGeHu9880UugDLuNP+P/t7GzJJHIbzcCseHfkLm3SMJF3RsR7TL28g==" saltValue="on2yYOl6yG6O7r2o5loQsw==" spinCount="100000" sheet="1" objects="1" scenarios="1"/>
  <phoneticPr fontId="2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workbookViewId="0"/>
  </sheetViews>
  <sheetFormatPr defaultRowHeight="20.100000000000001" customHeight="1" x14ac:dyDescent="0.2"/>
  <cols>
    <col min="1" max="1" width="38.88671875" customWidth="1"/>
  </cols>
  <sheetData>
    <row r="1" spans="1:1" ht="20.100000000000001" customHeight="1" x14ac:dyDescent="0.2">
      <c r="A1" s="3" t="s">
        <v>36</v>
      </c>
    </row>
    <row r="2" spans="1:1" ht="20.100000000000001" customHeight="1" x14ac:dyDescent="0.2">
      <c r="A2" s="3" t="s">
        <v>37</v>
      </c>
    </row>
    <row r="3" spans="1:1" ht="20.100000000000001" customHeight="1" x14ac:dyDescent="0.2">
      <c r="A3" s="3" t="s">
        <v>38</v>
      </c>
    </row>
    <row r="4" spans="1:1" ht="20.100000000000001" customHeight="1" x14ac:dyDescent="0.2">
      <c r="A4" s="3" t="s">
        <v>48</v>
      </c>
    </row>
    <row r="5" spans="1:1" ht="20.100000000000001" customHeight="1" x14ac:dyDescent="0.2">
      <c r="A5" s="3" t="s">
        <v>39</v>
      </c>
    </row>
    <row r="6" spans="1:1" ht="20.100000000000001" customHeight="1" x14ac:dyDescent="0.2">
      <c r="A6" s="3" t="s">
        <v>41</v>
      </c>
    </row>
    <row r="7" spans="1:1" ht="20.100000000000001" customHeight="1" x14ac:dyDescent="0.2">
      <c r="A7" s="3" t="s">
        <v>42</v>
      </c>
    </row>
    <row r="8" spans="1:1" ht="20.100000000000001" customHeight="1" x14ac:dyDescent="0.2">
      <c r="A8" s="5" t="s">
        <v>43</v>
      </c>
    </row>
    <row r="9" spans="1:1" ht="20.100000000000001" customHeight="1" x14ac:dyDescent="0.2">
      <c r="A9" s="7" t="s">
        <v>64</v>
      </c>
    </row>
    <row r="10" spans="1:1" ht="20.100000000000001" customHeight="1" x14ac:dyDescent="0.2">
      <c r="A10" s="7" t="s">
        <v>65</v>
      </c>
    </row>
    <row r="11" spans="1:1" ht="20.100000000000001" customHeight="1" x14ac:dyDescent="0.2">
      <c r="A11" s="7" t="s">
        <v>66</v>
      </c>
    </row>
    <row r="12" spans="1:1" ht="20.100000000000001" customHeight="1" x14ac:dyDescent="0.2">
      <c r="A12" s="7" t="s">
        <v>67</v>
      </c>
    </row>
    <row r="13" spans="1:1" ht="20.100000000000001" customHeight="1" x14ac:dyDescent="0.2">
      <c r="A13" s="7" t="s">
        <v>68</v>
      </c>
    </row>
    <row r="14" spans="1:1" ht="20.100000000000001" customHeight="1" x14ac:dyDescent="0.2">
      <c r="A14" s="7" t="s">
        <v>69</v>
      </c>
    </row>
    <row r="15" spans="1:1" ht="20.100000000000001" customHeight="1" x14ac:dyDescent="0.2">
      <c r="A15" s="7" t="s">
        <v>70</v>
      </c>
    </row>
    <row r="16" spans="1:1" ht="20.100000000000001" customHeight="1" x14ac:dyDescent="0.2">
      <c r="A16" s="7" t="s">
        <v>71</v>
      </c>
    </row>
    <row r="17" spans="1:1" ht="20.100000000000001" customHeight="1" x14ac:dyDescent="0.2">
      <c r="A17" s="7" t="s">
        <v>72</v>
      </c>
    </row>
    <row r="18" spans="1:1" ht="20.100000000000001" customHeight="1" x14ac:dyDescent="0.2">
      <c r="A18" s="7" t="s">
        <v>73</v>
      </c>
    </row>
    <row r="19" spans="1:1" ht="20.100000000000001" customHeight="1" x14ac:dyDescent="0.2">
      <c r="A19" s="7" t="s">
        <v>77</v>
      </c>
    </row>
    <row r="20" spans="1:1" ht="20.100000000000001" customHeight="1" x14ac:dyDescent="0.2">
      <c r="A20" s="7" t="s">
        <v>74</v>
      </c>
    </row>
    <row r="21" spans="1:1" ht="20.100000000000001" customHeight="1" x14ac:dyDescent="0.2">
      <c r="A21" s="7" t="s">
        <v>75</v>
      </c>
    </row>
    <row r="22" spans="1:1" ht="20.100000000000001" customHeight="1" x14ac:dyDescent="0.2">
      <c r="A22" s="8" t="s">
        <v>76</v>
      </c>
    </row>
  </sheetData>
  <sheetProtection algorithmName="SHA-512" hashValue="MY92x4dDfJ78TZkxPimDLlu35d2hTXdKt4xrP4SNDulmkp0RzAKm7e0rjUq7vgZaWYpeJo7nfYpmLf0J8h73CA==" saltValue="R0f9eP2yjpWk8XeKoHN88g==" spinCount="100000" sheet="1" objects="1" scenarios="1"/>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令和5年度3月生産分認証料等(ホームページ用様式)</vt:lpstr>
      <vt:lpstr>認証料表</vt:lpstr>
      <vt:lpstr>給水用ドロップダウンリスト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 Inohana</dc:creator>
  <cp:lastModifiedBy>井田 貴之</cp:lastModifiedBy>
  <cp:lastPrinted>2018-11-05T01:11:03Z</cp:lastPrinted>
  <dcterms:created xsi:type="dcterms:W3CDTF">2011-02-24T12:23:48Z</dcterms:created>
  <dcterms:modified xsi:type="dcterms:W3CDTF">2024-02-01T05:28:34Z</dcterms:modified>
</cp:coreProperties>
</file>